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380" windowWidth="21840" windowHeight="11796" activeTab="2"/>
  </bookViews>
  <sheets>
    <sheet name="Показатели" sheetId="1" r:id="rId1"/>
    <sheet name="Прокси-показатели" sheetId="2" r:id="rId2"/>
    <sheet name="Ассигнования" sheetId="3" r:id="rId3"/>
  </sheets>
  <definedNames>
    <definedName name="_xlnm.Print_Area" localSheetId="2">Ассигнования!$A$1:$G$131</definedName>
  </definedNames>
  <calcPr calcId="145621" iterate="1"/>
</workbook>
</file>

<file path=xl/calcChain.xml><?xml version="1.0" encoding="utf-8"?>
<calcChain xmlns="http://schemas.openxmlformats.org/spreadsheetml/2006/main">
  <c r="L23" i="1" l="1"/>
  <c r="K15" i="1"/>
  <c r="F33" i="3"/>
  <c r="E16" i="2" l="1"/>
  <c r="F16" i="2" s="1"/>
  <c r="D48" i="3" l="1"/>
  <c r="C48" i="3"/>
  <c r="L17" i="1" l="1"/>
  <c r="J19" i="1" l="1"/>
  <c r="L19" i="1" s="1"/>
  <c r="D72" i="3" l="1"/>
  <c r="C72" i="3"/>
  <c r="C70" i="3"/>
  <c r="C83" i="3" l="1"/>
  <c r="D68" i="3"/>
  <c r="C68" i="3"/>
  <c r="D38" i="3" l="1"/>
  <c r="C38" i="3"/>
  <c r="K13" i="1" l="1"/>
  <c r="E8" i="2" l="1"/>
  <c r="G8" i="2" s="1"/>
  <c r="L13" i="1"/>
  <c r="G16" i="2" l="1"/>
  <c r="G10" i="2"/>
  <c r="L21" i="1" l="1"/>
  <c r="C35" i="3" l="1"/>
  <c r="B6" i="3" l="1"/>
  <c r="K22" i="1" l="1"/>
  <c r="G14" i="2" l="1"/>
  <c r="G13" i="2" l="1"/>
  <c r="G11" i="2"/>
  <c r="F10" i="2"/>
  <c r="F11" i="2"/>
  <c r="F13" i="3" l="1"/>
  <c r="F12" i="3"/>
  <c r="F16" i="3"/>
  <c r="F17" i="3"/>
  <c r="F18" i="3"/>
  <c r="F22" i="3"/>
  <c r="F23" i="3"/>
  <c r="F26" i="3"/>
  <c r="F27" i="3"/>
  <c r="F28" i="3"/>
  <c r="F37" i="3"/>
  <c r="F38" i="3"/>
  <c r="F43" i="3"/>
  <c r="F47" i="3"/>
  <c r="F48" i="3"/>
  <c r="F52" i="3"/>
  <c r="F57" i="3"/>
  <c r="F58" i="3"/>
  <c r="F63" i="3"/>
  <c r="F67" i="3"/>
  <c r="F68" i="3"/>
  <c r="F72" i="3"/>
  <c r="F73" i="3"/>
  <c r="F78" i="3"/>
  <c r="F82" i="3"/>
  <c r="F83" i="3"/>
  <c r="F88" i="3"/>
  <c r="C21" i="3" l="1"/>
  <c r="D21" i="3" s="1"/>
  <c r="D20" i="3" l="1"/>
  <c r="F21" i="3"/>
  <c r="B25" i="3"/>
  <c r="K19" i="1"/>
  <c r="K17" i="1"/>
  <c r="K14" i="1"/>
  <c r="K21" i="1" l="1"/>
  <c r="F13" i="2"/>
  <c r="F14" i="2"/>
  <c r="G12" i="2"/>
  <c r="F12" i="2"/>
  <c r="K11" i="1" l="1"/>
  <c r="F8" i="2" l="1"/>
  <c r="E89" i="3" l="1"/>
  <c r="E88" i="3"/>
  <c r="E87" i="3"/>
  <c r="E86" i="3"/>
  <c r="E84" i="3"/>
  <c r="E83" i="3"/>
  <c r="E82" i="3"/>
  <c r="E81" i="3"/>
  <c r="E79" i="3"/>
  <c r="E78" i="3"/>
  <c r="E77" i="3"/>
  <c r="E76" i="3"/>
  <c r="E74" i="3"/>
  <c r="E73" i="3"/>
  <c r="E72" i="3"/>
  <c r="E71" i="3"/>
  <c r="E69" i="3"/>
  <c r="E68" i="3"/>
  <c r="E67" i="3"/>
  <c r="E66" i="3"/>
  <c r="E64" i="3"/>
  <c r="E63" i="3"/>
  <c r="E62" i="3"/>
  <c r="E61" i="3"/>
  <c r="E59" i="3"/>
  <c r="E58" i="3"/>
  <c r="E57" i="3"/>
  <c r="E56" i="3"/>
  <c r="E54" i="3"/>
  <c r="E53" i="3"/>
  <c r="E52" i="3"/>
  <c r="E51" i="3"/>
  <c r="E49" i="3"/>
  <c r="E48" i="3"/>
  <c r="E47" i="3"/>
  <c r="E46" i="3"/>
  <c r="E44" i="3"/>
  <c r="E43" i="3"/>
  <c r="E42" i="3"/>
  <c r="E41" i="3"/>
  <c r="E39" i="3"/>
  <c r="E38" i="3"/>
  <c r="E37" i="3"/>
  <c r="E36" i="3"/>
  <c r="E34" i="3"/>
  <c r="E33" i="3"/>
  <c r="E32" i="3"/>
  <c r="E31" i="3"/>
  <c r="E29" i="3"/>
  <c r="E28" i="3"/>
  <c r="E27" i="3"/>
  <c r="E26" i="3"/>
  <c r="E24" i="3"/>
  <c r="E23" i="3"/>
  <c r="E22" i="3"/>
  <c r="E21" i="3"/>
  <c r="E19" i="3"/>
  <c r="E18" i="3"/>
  <c r="E17" i="3"/>
  <c r="E16" i="3"/>
  <c r="E12" i="3"/>
  <c r="E13" i="3"/>
  <c r="E14" i="3"/>
  <c r="E11" i="3"/>
  <c r="B7" i="3"/>
  <c r="B8" i="3"/>
  <c r="B9" i="3"/>
  <c r="B10" i="3"/>
  <c r="B15" i="3"/>
  <c r="B20" i="3"/>
  <c r="B30" i="3"/>
  <c r="B35" i="3"/>
  <c r="B40" i="3"/>
  <c r="B45" i="3"/>
  <c r="B50" i="3"/>
  <c r="B55" i="3"/>
  <c r="B60" i="3"/>
  <c r="B65" i="3"/>
  <c r="B70" i="3"/>
  <c r="B75" i="3"/>
  <c r="B80" i="3"/>
  <c r="B85" i="3"/>
  <c r="D6" i="3"/>
  <c r="D7" i="3"/>
  <c r="D8" i="3"/>
  <c r="D9" i="3"/>
  <c r="C7" i="3"/>
  <c r="C8" i="3"/>
  <c r="C9" i="3"/>
  <c r="C6" i="3"/>
  <c r="D10" i="3"/>
  <c r="C10" i="3"/>
  <c r="D15" i="3"/>
  <c r="C15" i="3"/>
  <c r="C20" i="3"/>
  <c r="D25" i="3"/>
  <c r="C25" i="3"/>
  <c r="D30" i="3"/>
  <c r="C30" i="3"/>
  <c r="D35" i="3"/>
  <c r="F35" i="3" s="1"/>
  <c r="D40" i="3"/>
  <c r="C40" i="3"/>
  <c r="D45" i="3"/>
  <c r="C45" i="3"/>
  <c r="D50" i="3"/>
  <c r="C50" i="3"/>
  <c r="D55" i="3"/>
  <c r="C55" i="3"/>
  <c r="D60" i="3"/>
  <c r="C60" i="3"/>
  <c r="D65" i="3"/>
  <c r="C65" i="3"/>
  <c r="D70" i="3"/>
  <c r="D75" i="3"/>
  <c r="C75" i="3"/>
  <c r="D80" i="3"/>
  <c r="C80" i="3"/>
  <c r="D85" i="3"/>
  <c r="C85" i="3"/>
  <c r="F50" i="3" l="1"/>
  <c r="F85" i="3"/>
  <c r="F65" i="3"/>
  <c r="F80" i="3"/>
  <c r="F60" i="3"/>
  <c r="F45" i="3"/>
  <c r="F30" i="3"/>
  <c r="F15" i="3"/>
  <c r="F25" i="3"/>
  <c r="F10" i="3"/>
  <c r="H55" i="3"/>
  <c r="F75" i="3"/>
  <c r="F70" i="3"/>
  <c r="F55" i="3"/>
  <c r="F40" i="3"/>
  <c r="F20" i="3"/>
  <c r="F6" i="3"/>
  <c r="E6" i="3"/>
  <c r="F7" i="3"/>
  <c r="E7" i="3"/>
  <c r="F8" i="3"/>
  <c r="E8" i="3"/>
  <c r="E65" i="3"/>
  <c r="E60" i="3"/>
  <c r="E55" i="3"/>
  <c r="E10" i="3"/>
  <c r="E75" i="3"/>
  <c r="E35" i="3"/>
  <c r="E15" i="3"/>
  <c r="E25" i="3"/>
  <c r="E30" i="3"/>
  <c r="E45" i="3"/>
  <c r="E50" i="3"/>
  <c r="E9" i="3"/>
  <c r="E85" i="3"/>
  <c r="E20" i="3"/>
  <c r="E40" i="3"/>
  <c r="E70" i="3"/>
  <c r="E80" i="3"/>
  <c r="B5" i="3"/>
  <c r="D5" i="3"/>
  <c r="C5" i="3"/>
  <c r="F5" i="3" l="1"/>
  <c r="E5" i="3"/>
</calcChain>
</file>

<file path=xl/sharedStrings.xml><?xml version="1.0" encoding="utf-8"?>
<sst xmlns="http://schemas.openxmlformats.org/spreadsheetml/2006/main" count="258" uniqueCount="160">
  <si>
    <t>1. Сведения о достижении показателей муниципальной программы</t>
  </si>
  <si>
    <t>№</t>
  </si>
  <si>
    <t>Наименование показателя</t>
  </si>
  <si>
    <t>Уровень показателя</t>
  </si>
  <si>
    <t>Отклонение</t>
  </si>
  <si>
    <t>Абсолютное значение*</t>
  </si>
  <si>
    <t>Относительное значение,%*</t>
  </si>
  <si>
    <t>1.</t>
  </si>
  <si>
    <t>2.</t>
  </si>
  <si>
    <t>Степень выполнения показателей**</t>
  </si>
  <si>
    <t>Единица измерения (по ОКЕИ)</t>
  </si>
  <si>
    <t>Базовое значение показателя на начало реализации муниципальной программы</t>
  </si>
  <si>
    <t>Фактическое значение за предыдущие отчетные периоды</t>
  </si>
  <si>
    <t xml:space="preserve">Плановое значение на конец текущего года </t>
  </si>
  <si>
    <t>Фактическое значение на конец отчетного периода</t>
  </si>
  <si>
    <t>Обоснование отклонения фактического значения показателя  от планового</t>
  </si>
  <si>
    <t>Доля введенных в эксплуатацию объектов капитального строительства от запланированных к вводу в эксплуатацию в соответствующем году</t>
  </si>
  <si>
    <t>ГП ХМАО-Югры</t>
  </si>
  <si>
    <t xml:space="preserve">Процент </t>
  </si>
  <si>
    <t>Доля отремонтированных объектов капитального строительства от общего количества объектов, по которым завершение капитального ремонта запланировано в соответствующем году</t>
  </si>
  <si>
    <t>Процент</t>
  </si>
  <si>
    <t>Цель 2 «Обеспечение доступными и качественными жилищно-коммунальными услугами»</t>
  </si>
  <si>
    <t>3.</t>
  </si>
  <si>
    <t>Доля замены ветхих инженерных сетей теплоснабжения, водоснабжения, водоотведения от общей протяженности ветхих инженерных сетей теплоснабжения, водоснабжения, водоотведения</t>
  </si>
  <si>
    <t xml:space="preserve">ГП ХМАО-Югры </t>
  </si>
  <si>
    <t>4.</t>
  </si>
  <si>
    <t>Количество объектов коммунального хозяйства, введенных в эксплуатацию в результате строительства, реконструкции, модернизации</t>
  </si>
  <si>
    <t>МП города Югорска</t>
  </si>
  <si>
    <t>Штук</t>
  </si>
  <si>
    <t>5.</t>
  </si>
  <si>
    <t>Объем жилищного строительства, ежегодно</t>
  </si>
  <si>
    <t>Тыс. кв. м.</t>
  </si>
  <si>
    <t>6.</t>
  </si>
  <si>
    <t>Количество семей, улучшивших жилищные условия, ежегодно</t>
  </si>
  <si>
    <t>Семей</t>
  </si>
  <si>
    <t>7.</t>
  </si>
  <si>
    <t>Доля автомобильных дорог местного значения соответствующих нормативным требованиям</t>
  </si>
  <si>
    <t>8.</t>
  </si>
  <si>
    <t>Количество погибших в дорожно-транспортных происшествиях</t>
  </si>
  <si>
    <t>Человек</t>
  </si>
  <si>
    <t>Цель 1 «Строительство и капитальный ремонт объектов современной инфраструктуры, необходимой для формирования комфортной и безопасной среды для проживания граждан»</t>
  </si>
  <si>
    <t xml:space="preserve"> Цель 3 «Увеличение годового объема ввода жилья до 31 тыс. кв. метров к 2030 году»</t>
  </si>
  <si>
    <t xml:space="preserve"> Цель 4 «Улучшение жилищных условий к 2030 году не менее 1470 семей»</t>
  </si>
  <si>
    <t xml:space="preserve"> Цель 5 «Повышение уровня безопасности и качества автомобильных дорог общего пользования местного значения»</t>
  </si>
  <si>
    <t>Отчет о ходе реализации муниципальной программы города Югорска</t>
  </si>
  <si>
    <t>«Строительство»</t>
  </si>
  <si>
    <r>
      <t>1.1.</t>
    </r>
    <r>
      <rPr>
        <sz val="7"/>
        <color theme="1"/>
        <rFont val="Times New Roman"/>
        <family val="1"/>
        <charset val="204"/>
      </rPr>
      <t xml:space="preserve">         </t>
    </r>
    <r>
      <rPr>
        <sz val="14"/>
        <color theme="1"/>
        <rFont val="PT Astra Serif"/>
        <family val="1"/>
        <charset val="204"/>
      </rPr>
      <t>Сведения о достижении прокси-показателей муниципальной программы</t>
    </r>
  </si>
  <si>
    <t>1.1.</t>
  </si>
  <si>
    <t>2.1.</t>
  </si>
  <si>
    <t>Единица измерения  (по ОКЕИ)</t>
  </si>
  <si>
    <t>Обоснование отклонения фактического значения показателя от планового</t>
  </si>
  <si>
    <t>Показатель «Доля отремонтированных объектов капитального строительства от общего количества объектов, по которым завершение капитального ремонта запланировано в соответствующем году», процент</t>
  </si>
  <si>
    <t>Количество объектов, на которых завершен капитальный ремонт в соответствующем году</t>
  </si>
  <si>
    <t xml:space="preserve">Единиц </t>
  </si>
  <si>
    <t>Протяженность замены ветхих инженерных сетей теплоснабжения, водоснабжения, водоотведения от общей протяженности ветхих инженерных сетей теплоснабжения, водоснабжения, водоотведения</t>
  </si>
  <si>
    <t>Количество семей, переселенных  из жилых помещений, не отвечающих требованиям в связи с превышением предельно допустимой концентрации фенола и (или) формальдегида, расположенных в многоквартирных домах</t>
  </si>
  <si>
    <t>Количество молодых семей, получивших социальную выплату в виде денежной субсидии на улучшение жилищных условий</t>
  </si>
  <si>
    <t>Количество семей, состоящих на учете в качестве нуждающихся в жилых помещениях по социальному найму и улучшивших жилищные условия.</t>
  </si>
  <si>
    <t>Количество семей переселенных из аварийного жилого фонда, признанного таковым с 01.01.2017 до 01.01.2022.</t>
  </si>
  <si>
    <t>Количество семей представителей отдельных категорий граждан получившие меры государственной поддержки на улучшение жилищных условий.</t>
  </si>
  <si>
    <t xml:space="preserve">4. </t>
  </si>
  <si>
    <t xml:space="preserve">Показатель «Доля автомобильных дорог местного значения соответствующих нормативным требованиям», процент  </t>
  </si>
  <si>
    <t>4.1.</t>
  </si>
  <si>
    <t>Протяженность автомобильных дорог, на которых выполнен капитальный ремонт и ремонт автомобильных дорог</t>
  </si>
  <si>
    <t>Км</t>
  </si>
  <si>
    <t xml:space="preserve">Показатель «Доля замены ветхих инженерных сетей теплоснабжения, водоснабжения, водоотведения от общей протяженности ветхих инженерных сетей теплоснабжения, водоснабжения, водоотведения», процент </t>
  </si>
  <si>
    <t>п.м.</t>
  </si>
  <si>
    <t>3.1.</t>
  </si>
  <si>
    <t>3.2.</t>
  </si>
  <si>
    <t>3.3.</t>
  </si>
  <si>
    <t>3.4.</t>
  </si>
  <si>
    <t>3.5.</t>
  </si>
  <si>
    <r>
      <t>2.</t>
    </r>
    <r>
      <rPr>
        <sz val="7"/>
        <color theme="1"/>
        <rFont val="Times New Roman"/>
        <family val="1"/>
        <charset val="204"/>
      </rPr>
      <t xml:space="preserve">     </t>
    </r>
    <r>
      <rPr>
        <sz val="14"/>
        <color theme="1"/>
        <rFont val="PT Astra Serif"/>
        <family val="1"/>
        <charset val="204"/>
      </rPr>
      <t>Сведения об исполнении бюджетных ассигнований, предусмотренных на финансовое обеспечение реализации муниципальной программы</t>
    </r>
  </si>
  <si>
    <t>Наименование муниципальной программы, структурного элемента и источника финансового обеспечения</t>
  </si>
  <si>
    <t>Объем финансового обеспечения, тыс. рублей</t>
  </si>
  <si>
    <t>Исполнение, тыс. рублей</t>
  </si>
  <si>
    <t>Относительное значение, % (гр.4/гр.3*100%)</t>
  </si>
  <si>
    <t>Комментарий</t>
  </si>
  <si>
    <t>Федеральный бюджет</t>
  </si>
  <si>
    <t>Бюджет автономного округа</t>
  </si>
  <si>
    <t>Местный бюджет</t>
  </si>
  <si>
    <t>(ответственный исполнитель)</t>
  </si>
  <si>
    <t>(ФИО руководителя)</t>
  </si>
  <si>
    <t>(подпись)</t>
  </si>
  <si>
    <t>(соисполнитель 1)</t>
  </si>
  <si>
    <t>(соисполнитель 2)</t>
  </si>
  <si>
    <t>(ФИО исполнителя, ответственного за составление формы)</t>
  </si>
  <si>
    <t>(телефон)</t>
  </si>
  <si>
    <t>Утверждено по программе (план по программе)</t>
  </si>
  <si>
    <t>Утверждено в бюджете</t>
  </si>
  <si>
    <t xml:space="preserve">Фактическое значение за отчетный период </t>
  </si>
  <si>
    <t>Муниципальная программа «Строительство» (всего), в том числе:</t>
  </si>
  <si>
    <t>Иные источники</t>
  </si>
  <si>
    <t>Региональный проект «Жилье» (всего), в том числе:</t>
  </si>
  <si>
    <t>Региональный проект «Модернизация коммунальной инфраструктуры» (всего), в том числе:</t>
  </si>
  <si>
    <t>Региональный проект «Все лучшее детям» (всего), в том числе:</t>
  </si>
  <si>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жилищно-коммунальных услуг» (всего), в том числе:</t>
  </si>
  <si>
    <t>Комплекс процессных мероприятий «Строительство и  капитальный ремонт объектов» (всего), в том числе:</t>
  </si>
  <si>
    <t>Комплекс процессных мероприятий «Обеспечение надежности и качества предоставления коммунальных услуг» (всего), в том числе:</t>
  </si>
  <si>
    <t>Комплекс процессных мероприятий «Строительство, реконструкция и модернизация систем коммунальной инфраструктуры» (всего), в том числе:</t>
  </si>
  <si>
    <t>Комплекс процессных мероприятий "Реализация полномочий в области жилищного строительства» (всего), в том числе:</t>
  </si>
  <si>
    <t>Комплекс процессных мероприятий «Оказание государственной поддержки отдельным категориям граждан на улучшение жилищных условий» (всего), в том числе:</t>
  </si>
  <si>
    <t>Комплекс процессных мероприятий «Обеспечение функционирования сети автомобильных дорог общего пользования местного значения»  (всего), в том числе:</t>
  </si>
  <si>
    <t>Комплекс процессных мероприятий «Обеспечение безопасности дорожного движения»  (всего), в том числе:</t>
  </si>
  <si>
    <t>Комплекс процессных мероприятий «Обеспечение деятельности Департамента жилищно-коммунального и строительного комплекса администрации города Югорска»  (всего), в том числе:</t>
  </si>
  <si>
    <t>Комплекс процессных мероприятий «Предоставление субсидий организациям жилищно-коммунального комплекса» (всего), в том числе:</t>
  </si>
  <si>
    <t>Комплекс процессных мероприятий «Ремонт муниципального имущества» (всего), в том числе:</t>
  </si>
  <si>
    <t>Региональный проект «Строительство (реконструкция) автомобильных дорог общего пользования местного значения»  (всего), в том числе:</t>
  </si>
  <si>
    <t>Региональный проект «Создание (реконструкция) коммунальных объектов»  (всего), в том числе:</t>
  </si>
  <si>
    <t>(соисполнитель 3)</t>
  </si>
  <si>
    <t>(соисполнитель 4)</t>
  </si>
  <si>
    <t>Максимчук Н.С.</t>
  </si>
  <si>
    <t>73081 (доб. 415)</t>
  </si>
  <si>
    <t>Абсолютное значение
 (гр.4- гр.3)</t>
  </si>
  <si>
    <t>2022 год</t>
  </si>
  <si>
    <t>2023 год</t>
  </si>
  <si>
    <t>2024 год</t>
  </si>
  <si>
    <t>Показатель «Количество семей, улучшивших жилищные условия, ежегодно", семей</t>
  </si>
  <si>
    <t>ДМСиГ + ДЖКиСК</t>
  </si>
  <si>
    <t>Начальник управления жилищной политики</t>
  </si>
  <si>
    <t>Павлова Е.И.</t>
  </si>
  <si>
    <t>Штанова</t>
  </si>
  <si>
    <t>Стукалова Л.А.</t>
  </si>
  <si>
    <t>И.о.начальника управления образования</t>
  </si>
  <si>
    <t>Штанова В.Э.</t>
  </si>
  <si>
    <t>71742 (доб. 433)</t>
  </si>
  <si>
    <t>Плановое значение на конец  отчетного периода</t>
  </si>
  <si>
    <t xml:space="preserve">Выдана субсидия на:
~ капитальный ремонт (с заменой) участков сетей водоснабжения методом ГНБ по улице Калинина и Титова в городе Югорске;
~ капитальный ремонт (с заменой) участков сетей холодного водоснабжения по ул. Труда, пер. Ясный, пер. Калинина, ул. Новая, ул. Советская, ул. Таёжная в г. Югорске;
~ капитальный ремонт сетей тепловодоснабжения по улице Геологов в городе Югорске;
~ капитальный ремонт участка сетей тепловодоснабжения по улице 40 лет Победы в городе Югорске;
~ капитальный ремонт (с заменой) участков подводящих сетей тепловодоснабжения от ТК 14-31 до ТК 14-32 (ПГ) по ул. Свердлова, включая подводящие сети до ул. Садовая, 1Б и ул. Свердлова, 12 в городе Югорске.
</t>
  </si>
  <si>
    <t>Выдана субсидия на:
Капитальный ремонт участка магистрального водовода от ВОС до водозаборных скважин в городе Югорске.</t>
  </si>
  <si>
    <t xml:space="preserve">Численность населения, для которого
улучшится качество предоставления
коммунальных услуг (в сфере тепло-,
водоснабжения и водоотведения),
нарастающим итогом с 2025 года
</t>
  </si>
  <si>
    <t xml:space="preserve">РП ФП </t>
  </si>
  <si>
    <t>Миллион человек</t>
  </si>
  <si>
    <t>0,0186</t>
  </si>
  <si>
    <t xml:space="preserve">Выполнен капитальный ремонт СОШ №5 
</t>
  </si>
  <si>
    <t>Выполнены работы по актуализации программ, схем и нормативных документов в сфере жилищно-коммунального комплекса.Произведена оплата за разработку рабочей документации и проведение инженерных изысканий по объекту "Автоматизированная газовая котельная "Центральная"</t>
  </si>
  <si>
    <t>Выполнен ремонт участков автомобильных дорог по ул. Попова (от ул. Гастелло до здания по ул. Попова, д. 2А) в городе Югорске; транспортная развязка (1 этап) в городе Югорске;  по ул. Арантурская в сторону Зеленой зоны в городе Югорске;
 по ул. Попова от ул. Мира до ул. Гастелло;  по ул. Калинина  от ул. Механизаторов до ул. Агиришской;  по ул. Железнодорожная от ул. Торговая до ул. Бажова;ул. Мира в районе д.№81А в городе Югорске.  Выполнен ямочный ремонт дорог и устройство наземного пешеходного перехода через железную дорогу в районе ул. Торговая</t>
  </si>
  <si>
    <t xml:space="preserve">В отчетном периоде произведена оплата по содержанию дорог: выполнено тех. присоединение светофорного объекта Садовая -Магитральная, 40 лет Победы, Ленина 10,12,  содержание светофорных объектов, грейдирование дорог Зеленой зоны, зимнее содержание автомобильных северной и южной части города, Югорска-2, содержание снегосборника, обустройство пешеходного перехода на ул. 40 лет Победы, произведена оплата судебных расходов РДС, физическому лицу, штрафов за административные правонарушения за ненадлежащее содержание автомобильных дорог, противопаводковые мероприятия, выполнено устройство ИДН по городу, отсыпка дворовых территорий и проездов, восстановление профиля дорог с добавлением щебня, регулирование положения крышек колодцев на транспортной развязке,  установка системы видеонаблюдения в районе ж/д переездов по ул. Вавилова и ул. Торговая. Устройство тротуаров по ул. Мира от ул. Железнодорожной до ул. Кирова; 
ул. Калинина от ул. Мира до д. №38; ул. В районе СОШ №2; 
ул. По пер. Поперечный; ремонт тротуаров по улицам Гастелло,  Механизаторов, 28,  Менделеева, 30,  Ленина-Спортивная,  В районе ул. Садовая, 3а,  ул. Спортивная
</t>
  </si>
  <si>
    <t>Средства направлены на:  - Выплату заработной платы 29 сотрудникам в сумме 43 376 082,72 рублей, перечислены взносы по обязательному социальному страхованию в сумме 12 417 579,71 рублей; - Иные выплаты персоналу, за исключением фонда оплаты труда в сумме 1 591 255,15 рубля, в том числе: командировочные расходы в сумме 17 500,00 рублей, компенсацию стоимости оздоровительной путевки, проезда к месту лечения и обратно в сумме 993 568,29 рублей, компенсация проезда к месту отдыха и обратно в сумме 580 186,86 рублей.; закупку оборудования для ОТН ДЖКиСК, оплату членских взносов в СРО, обслуживание бухгалтерских программ  в сумме 1 032 300,00 рублей</t>
  </si>
  <si>
    <t>Выполнены и оплачены работы по замене входной двери в квартире №25  по ул. Калинина д.23/1,  ремонту квартиры № 4 по ул. Кольцевая д.13., по оборудованию домовладений индивидуальным источником теплоснабжения (горячего водоснабжения). Выполнен ремонт пожарной части по ул.Магистральная и обустройство опорного пункта в Югорске-2</t>
  </si>
  <si>
    <t xml:space="preserve">Произведена оплата за проектные работы по реконструкции ул.Садовая, ул. 40 лет Победы. Оплачен аванс в сумме 99 544,9 тыс. рублей подрядной организации по реконструкции автомобильной дороги по ул. 40 лет Победы. </t>
  </si>
  <si>
    <t>Средства предусмотрены для оплаты работ по корректировке проектно-сметной документации. Документы на оплату не предоставлены.</t>
  </si>
  <si>
    <t>Заместитель главы города - директор ДЖКиСК</t>
  </si>
  <si>
    <t>Ефимов Р.А.</t>
  </si>
  <si>
    <t>Начальник управления бухгалтерского учета и отчетности</t>
  </si>
  <si>
    <t>Ермакова В.Н.</t>
  </si>
  <si>
    <t>9.</t>
  </si>
  <si>
    <t xml:space="preserve">Выделение субсидии в 2025 году МУП "Югорскэнергогаз" на погашение задолженности за ТЭР из Резервного фонда ХМАО-Югры : в марте за природный газ (июнь 2024 -частично январь 2025) и электроэнергию (май-декабрь 2024)  - 120 383,2 тыс.руб.;  в августе природный газ (январь-частично май 2025) и электроэнергию (февраль-апрель 2025) - 87 000,0 тыс. руб., предоставлена субсидия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в размере 1358,075 тыс. руб, предоставление субсидии юридическим лицам (за исключением субсидий государственным (муниципальным) учреждениям) и (или) индивидуальным предпринимателям в целях возмещения затрат, связанных с выполнением работ по приведению в технически исправное состояние жилых домов, расположенных на территории города Югорска </t>
  </si>
  <si>
    <t>251,35</t>
  </si>
  <si>
    <t>По мероприятию по переселению граждан из не предназначенных для проживания строений, созданных в период промышленного освоения Сибири и Дальнего Востока предоставлены социальные выплаты на переселение 18 семьям.   По реализации мероприятия по обеспечению жильем молодых семей   субсидия на приобретение жилья предоставлена 17 молодым семьям</t>
  </si>
  <si>
    <t>Заключен контракт на выполнение работ по  расчистке территории для расширения городского кладбища, выполнено устройство подъемника для ММГН в СОШ №5</t>
  </si>
  <si>
    <t>Фактическая протяженность дорог по результату выполненных работ</t>
  </si>
  <si>
    <t>по состоянию на 01.01.2026</t>
  </si>
  <si>
    <t>И.о.заместителя главы города - директора ДМСиГ</t>
  </si>
  <si>
    <t>Ермаков А.Ю.</t>
  </si>
  <si>
    <t>За счет дополнительно доведенных лимитов бюджетных ассигнований в 2025 выполнено большее количество доли замены ветхих инженерных сетей, сетей теплоснабжения, водоснабжения и водоотведения.</t>
  </si>
  <si>
    <t>администрирование</t>
  </si>
  <si>
    <t xml:space="preserve">За 2025 год введены в эксплуатацию:
- 2 дома блокированной застройки площадью 204 кв.м
- 145 ИЖС общей площадью  18 449 кв.м
- 2 МКД общей площадью 10 693,4 кв.м. Планировался ввод МКД (Мраморная,20), а введен  в эксплуатацию Мира 59 корп.1 (этап 1.1.) большей площадью. </t>
  </si>
  <si>
    <t>Средства направлены на закупку канцелярских товаров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</si>
  <si>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В рамках регионального проекта в муниципальную собственность приобретено 174 квартиры для переселения граждан из аварийного жилья. Произведена выплата возмещения 61 гражданину (55 квартир)  за изымаемые жилые помещения аварийного жилфонда</t>
  </si>
  <si>
    <t>Приобретено 45 квартир. Произведена выплата возмещения 17 гражданам за изымаемые жилые помещения аварийного жилфонда, призведена выплата субсидии на приобретение жилья 42 участнику СВО. Также произведена оплата по м/контрактам за обследование строительных конструкций и проведение строительно-технической экспертизы МКД (772,7 тыс.руб. местный бюджет). Произведен снос 5 домов по следующим адресам: Садовая 54,56, Таежная, 22Б, Мира, 45,49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</si>
</sst>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0"/>
  </numFmts>
  <fonts count="18" x14ac:knownFonts="1">
    <font>
      <sz val="11"/>
      <color theme="1"/>
      <name val="Calibri"/>
      <family val="2"/>
      <scheme val="minor"/>
    </font>
    <font>
      <sz val="14"/>
      <color theme="1"/>
      <name val="PT Astra Serif"/>
      <family val="1"/>
      <charset val="204"/>
    </font>
    <font>
      <sz val="9"/>
      <color rgb="FF000000"/>
      <name val="PT Astra Serif"/>
      <family val="1"/>
      <charset val="204"/>
    </font>
    <font>
      <i/>
      <sz val="9"/>
      <color rgb="FF000000"/>
      <name val="PT Astra Serif"/>
      <family val="1"/>
      <charset val="204"/>
    </font>
    <font>
      <sz val="10"/>
      <color theme="1"/>
      <name val="PT Astra Serif"/>
      <family val="1"/>
      <charset val="204"/>
    </font>
    <font>
      <sz val="10"/>
      <color theme="1"/>
      <name val="Calibri"/>
      <family val="2"/>
      <scheme val="minor"/>
    </font>
    <font>
      <i/>
      <sz val="10"/>
      <color rgb="FF000000"/>
      <name val="PT Astra Serif"/>
      <family val="1"/>
      <charset val="204"/>
    </font>
    <font>
      <sz val="7"/>
      <color theme="1"/>
      <name val="Times New Roman"/>
      <family val="1"/>
      <charset val="204"/>
    </font>
    <font>
      <sz val="11"/>
      <color theme="1"/>
      <name val="Calibri"/>
      <family val="2"/>
      <charset val="204"/>
      <scheme val="minor"/>
    </font>
    <font>
      <sz val="12"/>
      <color rgb="FF000000"/>
      <name val="PT Astra Serif"/>
      <family val="1"/>
      <charset val="204"/>
    </font>
    <font>
      <i/>
      <sz val="12"/>
      <color rgb="FF000000"/>
      <name val="PT Astra Serif"/>
      <family val="1"/>
      <charset val="204"/>
    </font>
    <font>
      <sz val="12"/>
      <color theme="1"/>
      <name val="PT Astra Serif"/>
      <family val="1"/>
      <charset val="204"/>
    </font>
    <font>
      <sz val="11"/>
      <color theme="1"/>
      <name val="PT Astra Serif"/>
      <family val="1"/>
      <charset val="204"/>
    </font>
    <font>
      <sz val="10"/>
      <color rgb="FF000000"/>
      <name val="PT Astra Serif"/>
      <family val="1"/>
      <charset val="204"/>
    </font>
    <font>
      <sz val="11"/>
      <color rgb="FF000000"/>
      <name val="PT Astra Serif"/>
      <family val="1"/>
      <charset val="204"/>
    </font>
    <font>
      <sz val="14"/>
      <color rgb="FF000000"/>
      <name val="PT Astra Serif"/>
      <family val="1"/>
      <charset val="204"/>
    </font>
    <font>
      <sz val="9"/>
      <name val="PT Astra Serif"/>
      <family val="1"/>
      <charset val="204"/>
    </font>
    <font>
      <sz val="11"/>
      <color rgb="FFFF0000"/>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08">
    <xf numFmtId="0" fontId="0" fillId="0" borderId="0" xfId="0"/>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justify" vertical="center"/>
    </xf>
    <xf numFmtId="0" fontId="2" fillId="0" borderId="1" xfId="0" applyFont="1" applyFill="1" applyBorder="1" applyAlignment="1">
      <alignment horizontal="center" vertical="center" wrapText="1"/>
    </xf>
    <xf numFmtId="0" fontId="0" fillId="0" borderId="0" xfId="0" applyFill="1"/>
    <xf numFmtId="164" fontId="11"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wrapText="1"/>
    </xf>
    <xf numFmtId="164" fontId="0" fillId="0" borderId="0" xfId="0" applyNumberFormat="1" applyFill="1"/>
    <xf numFmtId="0" fontId="1" fillId="0" borderId="0" xfId="0" applyFont="1" applyFill="1" applyAlignment="1">
      <alignment horizontal="justify" vertical="center"/>
    </xf>
    <xf numFmtId="0" fontId="0" fillId="0" borderId="8" xfId="0" applyFill="1" applyBorder="1"/>
    <xf numFmtId="0" fontId="8" fillId="0" borderId="0" xfId="0" applyFont="1" applyFill="1"/>
    <xf numFmtId="0" fontId="8" fillId="0" borderId="0" xfId="0" applyFont="1" applyFill="1" applyAlignment="1">
      <alignment vertical="center" wrapText="1"/>
    </xf>
    <xf numFmtId="0" fontId="15" fillId="0" borderId="8" xfId="0" applyFont="1" applyFill="1" applyBorder="1" applyAlignment="1">
      <alignment horizontal="center" vertical="center" wrapText="1"/>
    </xf>
    <xf numFmtId="0" fontId="14" fillId="0" borderId="8" xfId="0" applyFont="1" applyFill="1" applyBorder="1" applyAlignment="1">
      <alignment vertical="center" wrapText="1"/>
    </xf>
    <xf numFmtId="0" fontId="8" fillId="0" borderId="0" xfId="0" applyFont="1" applyFill="1" applyAlignment="1">
      <alignment vertical="top"/>
    </xf>
    <xf numFmtId="0" fontId="8" fillId="0" borderId="0" xfId="0" applyFont="1" applyFill="1" applyAlignment="1">
      <alignment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0" xfId="0" applyFont="1" applyFill="1"/>
    <xf numFmtId="2" fontId="0" fillId="0" borderId="0" xfId="0" applyNumberFormat="1"/>
    <xf numFmtId="164" fontId="11" fillId="0" borderId="11" xfId="0" applyNumberFormat="1" applyFont="1" applyFill="1" applyBorder="1" applyAlignment="1">
      <alignment horizontal="center" vertical="center" wrapText="1"/>
    </xf>
    <xf numFmtId="0" fontId="14" fillId="0" borderId="8" xfId="0" applyFont="1" applyFill="1" applyBorder="1" applyAlignment="1">
      <alignment vertical="center"/>
    </xf>
    <xf numFmtId="0" fontId="14" fillId="0" borderId="8" xfId="0" applyFont="1" applyFill="1" applyBorder="1" applyAlignment="1">
      <alignment horizontal="center" wrapText="1"/>
    </xf>
    <xf numFmtId="4" fontId="0" fillId="0" borderId="0" xfId="0" applyNumberFormat="1" applyFill="1"/>
    <xf numFmtId="0" fontId="5" fillId="0" borderId="0" xfId="0" applyFont="1" applyFill="1"/>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12" fillId="0" borderId="1" xfId="0" applyFont="1" applyFill="1" applyBorder="1" applyAlignment="1">
      <alignment horizontal="justify" vertical="center" wrapText="1"/>
    </xf>
    <xf numFmtId="0" fontId="12" fillId="0" borderId="4" xfId="0" applyFont="1" applyFill="1" applyBorder="1" applyAlignment="1">
      <alignment horizontal="center" vertical="center"/>
    </xf>
    <xf numFmtId="2" fontId="12"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0" fontId="11" fillId="0" borderId="9"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vertical="top" wrapText="1"/>
    </xf>
    <xf numFmtId="0" fontId="11" fillId="0" borderId="1" xfId="0" applyFont="1" applyFill="1" applyBorder="1"/>
    <xf numFmtId="0" fontId="1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Fill="1" applyAlignment="1">
      <alignment horizontal="center" vertical="center"/>
    </xf>
    <xf numFmtId="167" fontId="2" fillId="0" borderId="1" xfId="0" applyNumberFormat="1" applyFont="1" applyFill="1" applyBorder="1" applyAlignment="1">
      <alignment horizontal="center" vertical="center" wrapText="1"/>
    </xf>
    <xf numFmtId="0" fontId="17" fillId="0" borderId="0" xfId="0" applyFont="1" applyFill="1"/>
    <xf numFmtId="0" fontId="13" fillId="0"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6" fillId="0" borderId="1"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10" fillId="0"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Fill="1" applyBorder="1" applyAlignment="1">
      <alignment horizontal="center" vertical="center" wrapText="1"/>
    </xf>
    <xf numFmtId="0" fontId="15" fillId="0" borderId="8" xfId="0" applyFont="1" applyFill="1" applyBorder="1" applyAlignment="1">
      <alignment horizont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3" xfId="0" applyFont="1" applyFill="1" applyBorder="1" applyAlignment="1">
      <alignment horizontal="left" vertical="top" wrapText="1"/>
    </xf>
    <xf numFmtId="0" fontId="9" fillId="0" borderId="8" xfId="0" applyFont="1" applyFill="1" applyBorder="1" applyAlignment="1">
      <alignment horizontal="center" vertical="center"/>
    </xf>
    <xf numFmtId="0" fontId="15"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8" xfId="0" applyFont="1" applyFill="1" applyBorder="1" applyAlignment="1">
      <alignment horizontal="center" vertical="center"/>
    </xf>
    <xf numFmtId="0" fontId="1" fillId="0" borderId="8" xfId="0" applyFont="1" applyFill="1" applyBorder="1" applyAlignment="1">
      <alignment horizontal="center"/>
    </xf>
    <xf numFmtId="0" fontId="13" fillId="0" borderId="0" xfId="0" applyFont="1" applyFill="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70" zoomScaleNormal="70" workbookViewId="0">
      <pane ySplit="8" topLeftCell="A21" activePane="bottomLeft" state="frozen"/>
      <selection pane="bottomLeft" activeCell="B15" sqref="B15"/>
    </sheetView>
  </sheetViews>
  <sheetFormatPr defaultRowHeight="14.4" x14ac:dyDescent="0.3"/>
  <cols>
    <col min="1" max="1" width="7" customWidth="1"/>
    <col min="2" max="2" width="24.44140625" customWidth="1"/>
    <col min="5" max="5" width="12.33203125" customWidth="1"/>
    <col min="7" max="7" width="8.88671875" style="5"/>
    <col min="10" max="10" width="10.5546875" customWidth="1"/>
    <col min="11" max="11" width="10.33203125" customWidth="1"/>
    <col min="12" max="12" width="11" bestFit="1" customWidth="1"/>
    <col min="13" max="13" width="23.77734375" customWidth="1"/>
  </cols>
  <sheetData>
    <row r="1" spans="1:15" ht="23.4" customHeight="1" x14ac:dyDescent="0.3">
      <c r="A1" s="66" t="s">
        <v>44</v>
      </c>
      <c r="B1" s="66"/>
      <c r="C1" s="66"/>
      <c r="D1" s="66"/>
      <c r="E1" s="66"/>
      <c r="F1" s="66"/>
      <c r="G1" s="66"/>
      <c r="H1" s="66"/>
      <c r="I1" s="66"/>
      <c r="J1" s="66"/>
      <c r="K1" s="66"/>
      <c r="L1" s="66"/>
      <c r="M1" s="66"/>
    </row>
    <row r="2" spans="1:15" ht="19.95" customHeight="1" x14ac:dyDescent="0.3">
      <c r="A2" s="66" t="s">
        <v>45</v>
      </c>
      <c r="B2" s="66"/>
      <c r="C2" s="66"/>
      <c r="D2" s="66"/>
      <c r="E2" s="66"/>
      <c r="F2" s="66"/>
      <c r="G2" s="66"/>
      <c r="H2" s="66"/>
      <c r="I2" s="66"/>
      <c r="J2" s="66"/>
      <c r="K2" s="66"/>
      <c r="L2" s="66"/>
      <c r="M2" s="66"/>
    </row>
    <row r="3" spans="1:15" ht="19.2" customHeight="1" x14ac:dyDescent="0.3">
      <c r="A3" s="66" t="s">
        <v>151</v>
      </c>
      <c r="B3" s="66"/>
      <c r="C3" s="66"/>
      <c r="D3" s="66"/>
      <c r="E3" s="66"/>
      <c r="F3" s="66"/>
      <c r="G3" s="66"/>
      <c r="H3" s="66"/>
      <c r="I3" s="66"/>
      <c r="J3" s="66"/>
      <c r="K3" s="66"/>
      <c r="L3" s="66"/>
      <c r="M3" s="66"/>
    </row>
    <row r="4" spans="1:15" ht="18" x14ac:dyDescent="0.3">
      <c r="A4" s="66"/>
      <c r="B4" s="66"/>
      <c r="C4" s="66"/>
      <c r="D4" s="66"/>
      <c r="E4" s="66"/>
      <c r="F4" s="66"/>
      <c r="G4" s="66"/>
      <c r="H4" s="66"/>
      <c r="I4" s="66"/>
      <c r="J4" s="66"/>
      <c r="K4" s="66"/>
      <c r="L4" s="66"/>
      <c r="M4" s="66"/>
    </row>
    <row r="5" spans="1:15" ht="27.6" customHeight="1" x14ac:dyDescent="0.3">
      <c r="A5" s="67" t="s">
        <v>0</v>
      </c>
      <c r="B5" s="67"/>
      <c r="C5" s="67"/>
      <c r="D5" s="67"/>
      <c r="E5" s="67"/>
      <c r="F5" s="67"/>
      <c r="G5" s="67"/>
      <c r="H5" s="67"/>
      <c r="I5" s="67"/>
      <c r="J5" s="67"/>
      <c r="K5" s="67"/>
      <c r="L5" s="67"/>
      <c r="M5" s="67"/>
    </row>
    <row r="6" spans="1:15" ht="47.25" customHeight="1" x14ac:dyDescent="0.3">
      <c r="A6" s="74" t="s">
        <v>1</v>
      </c>
      <c r="B6" s="74" t="s">
        <v>2</v>
      </c>
      <c r="C6" s="74" t="s">
        <v>3</v>
      </c>
      <c r="D6" s="69" t="s">
        <v>10</v>
      </c>
      <c r="E6" s="69" t="s">
        <v>11</v>
      </c>
      <c r="F6" s="71" t="s">
        <v>12</v>
      </c>
      <c r="G6" s="72"/>
      <c r="H6" s="73"/>
      <c r="I6" s="69" t="s">
        <v>13</v>
      </c>
      <c r="J6" s="69" t="s">
        <v>14</v>
      </c>
      <c r="K6" s="74" t="s">
        <v>4</v>
      </c>
      <c r="L6" s="74"/>
      <c r="M6" s="69" t="s">
        <v>15</v>
      </c>
    </row>
    <row r="7" spans="1:15" ht="41.4" customHeight="1" x14ac:dyDescent="0.3">
      <c r="A7" s="74"/>
      <c r="B7" s="74"/>
      <c r="C7" s="74"/>
      <c r="D7" s="70"/>
      <c r="E7" s="70"/>
      <c r="F7" s="1" t="s">
        <v>114</v>
      </c>
      <c r="G7" s="4" t="s">
        <v>115</v>
      </c>
      <c r="H7" s="1" t="s">
        <v>116</v>
      </c>
      <c r="I7" s="70"/>
      <c r="J7" s="70"/>
      <c r="K7" s="1" t="s">
        <v>5</v>
      </c>
      <c r="L7" s="1" t="s">
        <v>6</v>
      </c>
      <c r="M7" s="70"/>
    </row>
    <row r="8" spans="1:15" x14ac:dyDescent="0.3">
      <c r="A8" s="1">
        <v>1</v>
      </c>
      <c r="B8" s="1">
        <v>2</v>
      </c>
      <c r="C8" s="1">
        <v>3</v>
      </c>
      <c r="D8" s="1">
        <v>4</v>
      </c>
      <c r="E8" s="1">
        <v>5</v>
      </c>
      <c r="F8" s="1">
        <v>6</v>
      </c>
      <c r="G8" s="4">
        <v>7</v>
      </c>
      <c r="H8" s="1">
        <v>8</v>
      </c>
      <c r="I8" s="1">
        <v>9</v>
      </c>
      <c r="J8" s="1">
        <v>10</v>
      </c>
      <c r="K8" s="1">
        <v>11</v>
      </c>
      <c r="L8" s="1">
        <v>12</v>
      </c>
      <c r="M8" s="1">
        <v>13</v>
      </c>
    </row>
    <row r="9" spans="1:15" ht="18" customHeight="1" x14ac:dyDescent="0.3">
      <c r="A9" s="75" t="s">
        <v>40</v>
      </c>
      <c r="B9" s="75"/>
      <c r="C9" s="75"/>
      <c r="D9" s="75"/>
      <c r="E9" s="75"/>
      <c r="F9" s="75"/>
      <c r="G9" s="75"/>
      <c r="H9" s="75"/>
      <c r="I9" s="75"/>
      <c r="J9" s="75"/>
      <c r="K9" s="75"/>
      <c r="L9" s="75"/>
      <c r="M9" s="75"/>
    </row>
    <row r="10" spans="1:15" s="5" customFormat="1" ht="100.2" customHeight="1" x14ac:dyDescent="0.3">
      <c r="A10" s="4" t="s">
        <v>7</v>
      </c>
      <c r="B10" s="32" t="s">
        <v>16</v>
      </c>
      <c r="C10" s="4" t="s">
        <v>17</v>
      </c>
      <c r="D10" s="4" t="s">
        <v>18</v>
      </c>
      <c r="E10" s="4">
        <v>0</v>
      </c>
      <c r="F10" s="4">
        <v>0</v>
      </c>
      <c r="G10" s="4">
        <v>0</v>
      </c>
      <c r="H10" s="4">
        <v>0</v>
      </c>
      <c r="I10" s="4">
        <v>0</v>
      </c>
      <c r="J10" s="4">
        <v>0</v>
      </c>
      <c r="K10" s="4">
        <v>0</v>
      </c>
      <c r="L10" s="4">
        <v>0</v>
      </c>
      <c r="M10" s="4"/>
    </row>
    <row r="11" spans="1:15" s="5" customFormat="1" ht="111.6" customHeight="1" x14ac:dyDescent="0.3">
      <c r="A11" s="4" t="s">
        <v>8</v>
      </c>
      <c r="B11" s="32" t="s">
        <v>19</v>
      </c>
      <c r="C11" s="4" t="s">
        <v>17</v>
      </c>
      <c r="D11" s="4" t="s">
        <v>18</v>
      </c>
      <c r="E11" s="4">
        <v>0</v>
      </c>
      <c r="F11" s="4">
        <v>0</v>
      </c>
      <c r="G11" s="4">
        <v>0</v>
      </c>
      <c r="H11" s="4">
        <v>100</v>
      </c>
      <c r="I11" s="4">
        <v>100</v>
      </c>
      <c r="J11" s="4">
        <v>100</v>
      </c>
      <c r="K11" s="4">
        <f>J11-I11</f>
        <v>0</v>
      </c>
      <c r="L11" s="4">
        <v>100</v>
      </c>
      <c r="M11" s="4"/>
    </row>
    <row r="12" spans="1:15" s="5" customFormat="1" ht="21.6" customHeight="1" x14ac:dyDescent="0.3">
      <c r="A12" s="68" t="s">
        <v>21</v>
      </c>
      <c r="B12" s="68"/>
      <c r="C12" s="68"/>
      <c r="D12" s="68"/>
      <c r="E12" s="68"/>
      <c r="F12" s="68"/>
      <c r="G12" s="68"/>
      <c r="H12" s="68"/>
      <c r="I12" s="68"/>
      <c r="J12" s="68"/>
      <c r="K12" s="68"/>
      <c r="L12" s="68"/>
      <c r="M12" s="68"/>
    </row>
    <row r="13" spans="1:15" s="27" customFormat="1" ht="132" customHeight="1" x14ac:dyDescent="0.3">
      <c r="A13" s="4" t="s">
        <v>22</v>
      </c>
      <c r="B13" s="32" t="s">
        <v>23</v>
      </c>
      <c r="C13" s="33" t="s">
        <v>24</v>
      </c>
      <c r="D13" s="34" t="s">
        <v>20</v>
      </c>
      <c r="E13" s="35">
        <v>2.1</v>
      </c>
      <c r="F13" s="36">
        <v>2.6</v>
      </c>
      <c r="G13" s="36">
        <v>2.1</v>
      </c>
      <c r="H13" s="36">
        <v>2.8</v>
      </c>
      <c r="I13" s="37">
        <v>12.09</v>
      </c>
      <c r="J13" s="38">
        <v>12.09</v>
      </c>
      <c r="K13" s="4">
        <f>J13-I13</f>
        <v>0</v>
      </c>
      <c r="L13" s="4">
        <f>J13/I13*100</f>
        <v>100</v>
      </c>
      <c r="M13" s="4"/>
      <c r="O13" s="27" t="s">
        <v>121</v>
      </c>
    </row>
    <row r="14" spans="1:15" s="5" customFormat="1" ht="91.8" customHeight="1" x14ac:dyDescent="0.3">
      <c r="A14" s="4" t="s">
        <v>25</v>
      </c>
      <c r="B14" s="32" t="s">
        <v>26</v>
      </c>
      <c r="C14" s="33" t="s">
        <v>27</v>
      </c>
      <c r="D14" s="34" t="s">
        <v>28</v>
      </c>
      <c r="E14" s="33">
        <v>1</v>
      </c>
      <c r="F14" s="35">
        <v>0</v>
      </c>
      <c r="G14" s="4">
        <v>1</v>
      </c>
      <c r="H14" s="4">
        <v>0</v>
      </c>
      <c r="I14" s="4">
        <v>0</v>
      </c>
      <c r="J14" s="4">
        <v>0</v>
      </c>
      <c r="K14" s="4">
        <f>J14-I14</f>
        <v>0</v>
      </c>
      <c r="L14" s="4">
        <v>0</v>
      </c>
      <c r="M14" s="4"/>
      <c r="O14" s="27"/>
    </row>
    <row r="15" spans="1:15" s="5" customFormat="1" ht="126.6" customHeight="1" x14ac:dyDescent="0.3">
      <c r="A15" s="4" t="s">
        <v>29</v>
      </c>
      <c r="B15" s="39" t="s">
        <v>129</v>
      </c>
      <c r="C15" s="33" t="s">
        <v>130</v>
      </c>
      <c r="D15" s="34" t="s">
        <v>131</v>
      </c>
      <c r="E15" s="33">
        <v>0</v>
      </c>
      <c r="F15" s="35">
        <v>0</v>
      </c>
      <c r="G15" s="4">
        <v>0</v>
      </c>
      <c r="H15" s="4">
        <v>0</v>
      </c>
      <c r="I15" s="4">
        <v>7.4000000000000003E-3</v>
      </c>
      <c r="J15" s="40" t="s">
        <v>132</v>
      </c>
      <c r="K15" s="63">
        <f>J15-I15</f>
        <v>1.1199999999999998E-2</v>
      </c>
      <c r="L15" s="40" t="s">
        <v>147</v>
      </c>
      <c r="M15" s="65" t="s">
        <v>154</v>
      </c>
      <c r="O15" s="27"/>
    </row>
    <row r="16" spans="1:15" s="5" customFormat="1" ht="15.75" customHeight="1" x14ac:dyDescent="0.3">
      <c r="A16" s="68" t="s">
        <v>41</v>
      </c>
      <c r="B16" s="68"/>
      <c r="C16" s="68"/>
      <c r="D16" s="68"/>
      <c r="E16" s="68"/>
      <c r="F16" s="68"/>
      <c r="G16" s="68"/>
      <c r="H16" s="68"/>
      <c r="I16" s="68"/>
      <c r="J16" s="68"/>
      <c r="K16" s="68"/>
      <c r="L16" s="68"/>
      <c r="M16" s="68"/>
    </row>
    <row r="17" spans="1:15" s="5" customFormat="1" ht="185.4" customHeight="1" x14ac:dyDescent="0.3">
      <c r="A17" s="4" t="s">
        <v>32</v>
      </c>
      <c r="B17" s="32" t="s">
        <v>30</v>
      </c>
      <c r="C17" s="33" t="s">
        <v>24</v>
      </c>
      <c r="D17" s="33" t="s">
        <v>31</v>
      </c>
      <c r="E17" s="33">
        <v>41</v>
      </c>
      <c r="F17" s="35">
        <v>20.2</v>
      </c>
      <c r="G17" s="4">
        <v>41</v>
      </c>
      <c r="H17" s="4">
        <v>34.200000000000003</v>
      </c>
      <c r="I17" s="4">
        <v>20</v>
      </c>
      <c r="J17" s="4">
        <v>29.346</v>
      </c>
      <c r="K17" s="4">
        <f>J17-I17</f>
        <v>9.3460000000000001</v>
      </c>
      <c r="L17" s="17">
        <f>J17/I17*100</f>
        <v>146.73000000000002</v>
      </c>
      <c r="M17" s="65" t="s">
        <v>156</v>
      </c>
    </row>
    <row r="18" spans="1:15" s="5" customFormat="1" ht="25.5" customHeight="1" x14ac:dyDescent="0.3">
      <c r="A18" s="68" t="s">
        <v>42</v>
      </c>
      <c r="B18" s="68"/>
      <c r="C18" s="68"/>
      <c r="D18" s="68"/>
      <c r="E18" s="68"/>
      <c r="F18" s="68"/>
      <c r="G18" s="68"/>
      <c r="H18" s="68"/>
      <c r="I18" s="68"/>
      <c r="J18" s="68"/>
      <c r="K18" s="68"/>
      <c r="L18" s="68"/>
      <c r="M18" s="68"/>
    </row>
    <row r="19" spans="1:15" s="5" customFormat="1" ht="40.950000000000003" customHeight="1" x14ac:dyDescent="0.3">
      <c r="A19" s="4" t="s">
        <v>35</v>
      </c>
      <c r="B19" s="32" t="s">
        <v>33</v>
      </c>
      <c r="C19" s="33" t="s">
        <v>24</v>
      </c>
      <c r="D19" s="33" t="s">
        <v>34</v>
      </c>
      <c r="E19" s="33">
        <v>315</v>
      </c>
      <c r="F19" s="35">
        <v>280</v>
      </c>
      <c r="G19" s="4">
        <v>315</v>
      </c>
      <c r="H19" s="4">
        <v>271</v>
      </c>
      <c r="I19" s="4">
        <v>301</v>
      </c>
      <c r="J19" s="4">
        <f>18+17+12+201+53</f>
        <v>301</v>
      </c>
      <c r="K19" s="4">
        <f>J19-I19</f>
        <v>0</v>
      </c>
      <c r="L19" s="17">
        <f>J19/I19*100</f>
        <v>100</v>
      </c>
      <c r="M19" s="4"/>
    </row>
    <row r="20" spans="1:15" s="5" customFormat="1" ht="21" customHeight="1" x14ac:dyDescent="0.3">
      <c r="A20" s="68" t="s">
        <v>43</v>
      </c>
      <c r="B20" s="68"/>
      <c r="C20" s="68"/>
      <c r="D20" s="68"/>
      <c r="E20" s="68"/>
      <c r="F20" s="68"/>
      <c r="G20" s="68"/>
      <c r="H20" s="68"/>
      <c r="I20" s="68"/>
      <c r="J20" s="68"/>
      <c r="K20" s="68"/>
      <c r="L20" s="68"/>
      <c r="M20" s="68"/>
    </row>
    <row r="21" spans="1:15" s="5" customFormat="1" ht="50.4" customHeight="1" x14ac:dyDescent="0.3">
      <c r="A21" s="4" t="s">
        <v>37</v>
      </c>
      <c r="B21" s="32" t="s">
        <v>36</v>
      </c>
      <c r="C21" s="33" t="s">
        <v>27</v>
      </c>
      <c r="D21" s="33" t="s">
        <v>18</v>
      </c>
      <c r="E21" s="33">
        <v>83.7</v>
      </c>
      <c r="F21" s="35">
        <v>86.3</v>
      </c>
      <c r="G21" s="4">
        <v>83.7</v>
      </c>
      <c r="H21" s="4">
        <v>87</v>
      </c>
      <c r="I21" s="4">
        <v>86</v>
      </c>
      <c r="J21" s="4">
        <v>87.5</v>
      </c>
      <c r="K21" s="4">
        <f>J21-I21</f>
        <v>1.5</v>
      </c>
      <c r="L21" s="17">
        <f>J21/I21*100</f>
        <v>101.74418604651163</v>
      </c>
      <c r="M21" s="4"/>
      <c r="O21" s="27"/>
    </row>
    <row r="22" spans="1:15" s="5" customFormat="1" ht="39.6" x14ac:dyDescent="0.3">
      <c r="A22" s="4" t="s">
        <v>145</v>
      </c>
      <c r="B22" s="32" t="s">
        <v>38</v>
      </c>
      <c r="C22" s="33" t="s">
        <v>27</v>
      </c>
      <c r="D22" s="33" t="s">
        <v>39</v>
      </c>
      <c r="E22" s="33">
        <v>2</v>
      </c>
      <c r="F22" s="35">
        <v>1</v>
      </c>
      <c r="G22" s="4">
        <v>2</v>
      </c>
      <c r="H22" s="4">
        <v>1</v>
      </c>
      <c r="I22" s="4">
        <v>0</v>
      </c>
      <c r="J22" s="4">
        <v>0</v>
      </c>
      <c r="K22" s="4">
        <f>J22-I22</f>
        <v>0</v>
      </c>
      <c r="L22" s="17">
        <v>100</v>
      </c>
      <c r="M22" s="4"/>
      <c r="O22" s="27"/>
    </row>
    <row r="23" spans="1:15" s="5" customFormat="1" ht="28.2" customHeight="1" x14ac:dyDescent="0.3">
      <c r="A23" s="4"/>
      <c r="B23" s="18" t="s">
        <v>9</v>
      </c>
      <c r="C23" s="19"/>
      <c r="D23" s="19"/>
      <c r="E23" s="19"/>
      <c r="F23" s="4"/>
      <c r="G23" s="4"/>
      <c r="H23" s="4"/>
      <c r="I23" s="4"/>
      <c r="J23" s="4"/>
      <c r="K23" s="4"/>
      <c r="L23" s="17">
        <f>(L10+L11+L13+L14+L15+L17+L19+L21+L22)/7</f>
        <v>128.54631229235881</v>
      </c>
      <c r="M23" s="4"/>
    </row>
    <row r="24" spans="1:15" s="5" customFormat="1" x14ac:dyDescent="0.3"/>
    <row r="25" spans="1:15" s="5" customFormat="1" x14ac:dyDescent="0.3"/>
    <row r="26" spans="1:15" x14ac:dyDescent="0.3">
      <c r="L26" s="22"/>
    </row>
    <row r="31" spans="1:15" x14ac:dyDescent="0.3">
      <c r="L31" s="22"/>
    </row>
  </sheetData>
  <mergeCells count="20">
    <mergeCell ref="A16:M16"/>
    <mergeCell ref="A18:M18"/>
    <mergeCell ref="A20:M20"/>
    <mergeCell ref="D6:D7"/>
    <mergeCell ref="E6:E7"/>
    <mergeCell ref="F6:H6"/>
    <mergeCell ref="I6:I7"/>
    <mergeCell ref="J6:J7"/>
    <mergeCell ref="M6:M7"/>
    <mergeCell ref="K6:L6"/>
    <mergeCell ref="A9:M9"/>
    <mergeCell ref="A12:M12"/>
    <mergeCell ref="A6:A7"/>
    <mergeCell ref="B6:B7"/>
    <mergeCell ref="C6:C7"/>
    <mergeCell ref="A1:M1"/>
    <mergeCell ref="A2:M2"/>
    <mergeCell ref="A3:M3"/>
    <mergeCell ref="A4:M4"/>
    <mergeCell ref="A5:M5"/>
  </mergeCells>
  <pageMargins left="0.51181102362204722" right="0.31496062992125984" top="0.15748031496062992" bottom="0"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60" zoomScaleNormal="60" workbookViewId="0">
      <selection activeCell="L14" sqref="L14"/>
    </sheetView>
  </sheetViews>
  <sheetFormatPr defaultRowHeight="14.4" x14ac:dyDescent="0.3"/>
  <cols>
    <col min="1" max="1" width="7.33203125" customWidth="1"/>
    <col min="2" max="2" width="41.88671875" customWidth="1"/>
    <col min="3" max="3" width="13.88671875" customWidth="1"/>
    <col min="4" max="4" width="14.33203125" style="5" customWidth="1"/>
    <col min="5" max="5" width="16" customWidth="1"/>
    <col min="6" max="7" width="15.6640625" customWidth="1"/>
    <col min="8" max="8" width="30.33203125" customWidth="1"/>
  </cols>
  <sheetData>
    <row r="1" spans="1:10" ht="18" x14ac:dyDescent="0.3">
      <c r="A1" s="67" t="s">
        <v>46</v>
      </c>
      <c r="B1" s="67"/>
      <c r="C1" s="67"/>
      <c r="D1" s="67"/>
      <c r="E1" s="67"/>
      <c r="F1" s="67"/>
      <c r="G1" s="67"/>
      <c r="H1" s="67"/>
    </row>
    <row r="2" spans="1:10" ht="53.25" customHeight="1" x14ac:dyDescent="0.3">
      <c r="A2" s="77" t="s">
        <v>1</v>
      </c>
      <c r="B2" s="77" t="s">
        <v>2</v>
      </c>
      <c r="C2" s="77" t="s">
        <v>49</v>
      </c>
      <c r="D2" s="79" t="s">
        <v>126</v>
      </c>
      <c r="E2" s="77" t="s">
        <v>14</v>
      </c>
      <c r="F2" s="77" t="s">
        <v>4</v>
      </c>
      <c r="G2" s="77"/>
      <c r="H2" s="77" t="s">
        <v>50</v>
      </c>
    </row>
    <row r="3" spans="1:10" ht="34.950000000000003" customHeight="1" x14ac:dyDescent="0.3">
      <c r="A3" s="77"/>
      <c r="B3" s="77"/>
      <c r="C3" s="77"/>
      <c r="D3" s="79"/>
      <c r="E3" s="77"/>
      <c r="F3" s="2" t="s">
        <v>5</v>
      </c>
      <c r="G3" s="2" t="s">
        <v>6</v>
      </c>
      <c r="H3" s="77"/>
    </row>
    <row r="4" spans="1:10" ht="19.8" customHeight="1" x14ac:dyDescent="0.3">
      <c r="A4" s="2">
        <v>1</v>
      </c>
      <c r="B4" s="2">
        <v>2</v>
      </c>
      <c r="C4" s="2">
        <v>3</v>
      </c>
      <c r="D4" s="20">
        <v>4</v>
      </c>
      <c r="E4" s="2">
        <v>5</v>
      </c>
      <c r="F4" s="2">
        <v>6</v>
      </c>
      <c r="G4" s="2">
        <v>7</v>
      </c>
      <c r="H4" s="2">
        <v>8</v>
      </c>
    </row>
    <row r="5" spans="1:10" ht="33.6" customHeight="1" x14ac:dyDescent="0.3">
      <c r="A5" s="2" t="s">
        <v>7</v>
      </c>
      <c r="B5" s="78" t="s">
        <v>51</v>
      </c>
      <c r="C5" s="78"/>
      <c r="D5" s="78"/>
      <c r="E5" s="78"/>
      <c r="F5" s="78"/>
      <c r="G5" s="78"/>
      <c r="H5" s="78"/>
    </row>
    <row r="6" spans="1:10" s="5" customFormat="1" ht="78" customHeight="1" x14ac:dyDescent="0.3">
      <c r="A6" s="30" t="s">
        <v>47</v>
      </c>
      <c r="B6" s="41" t="s">
        <v>52</v>
      </c>
      <c r="C6" s="42" t="s">
        <v>53</v>
      </c>
      <c r="D6" s="43">
        <v>1</v>
      </c>
      <c r="E6" s="30">
        <v>1</v>
      </c>
      <c r="F6" s="30">
        <v>0</v>
      </c>
      <c r="G6" s="44">
        <v>100</v>
      </c>
      <c r="H6" s="30"/>
    </row>
    <row r="7" spans="1:10" s="5" customFormat="1" ht="36" customHeight="1" x14ac:dyDescent="0.3">
      <c r="A7" s="30" t="s">
        <v>8</v>
      </c>
      <c r="B7" s="76" t="s">
        <v>65</v>
      </c>
      <c r="C7" s="76"/>
      <c r="D7" s="76"/>
      <c r="E7" s="76"/>
      <c r="F7" s="76"/>
      <c r="G7" s="76"/>
      <c r="H7" s="76"/>
    </row>
    <row r="8" spans="1:10" s="5" customFormat="1" ht="103.5" customHeight="1" x14ac:dyDescent="0.3">
      <c r="A8" s="30" t="s">
        <v>48</v>
      </c>
      <c r="B8" s="41" t="s">
        <v>54</v>
      </c>
      <c r="C8" s="30" t="s">
        <v>66</v>
      </c>
      <c r="D8" s="45">
        <v>32245</v>
      </c>
      <c r="E8" s="45">
        <f>7352.2+6964+620+917.2+882+15510</f>
        <v>32245.4</v>
      </c>
      <c r="F8" s="30">
        <f>E8-D8</f>
        <v>0.40000000000145519</v>
      </c>
      <c r="G8" s="44">
        <f>E8/D8*100</f>
        <v>100.00124050240349</v>
      </c>
      <c r="H8" s="30"/>
      <c r="J8" s="27"/>
    </row>
    <row r="9" spans="1:10" s="5" customFormat="1" ht="20.399999999999999" customHeight="1" x14ac:dyDescent="0.3">
      <c r="A9" s="30" t="s">
        <v>22</v>
      </c>
      <c r="B9" s="76" t="s">
        <v>117</v>
      </c>
      <c r="C9" s="76"/>
      <c r="D9" s="76"/>
      <c r="E9" s="76"/>
      <c r="F9" s="76"/>
      <c r="G9" s="76"/>
      <c r="H9" s="76"/>
    </row>
    <row r="10" spans="1:10" s="5" customFormat="1" ht="100.5" customHeight="1" x14ac:dyDescent="0.3">
      <c r="A10" s="30" t="s">
        <v>67</v>
      </c>
      <c r="B10" s="46" t="s">
        <v>55</v>
      </c>
      <c r="C10" s="42" t="s">
        <v>34</v>
      </c>
      <c r="D10" s="42">
        <v>18</v>
      </c>
      <c r="E10" s="43">
        <v>18</v>
      </c>
      <c r="F10" s="47">
        <f t="shared" ref="F10:F11" si="0">E10-D10</f>
        <v>0</v>
      </c>
      <c r="G10" s="48">
        <f>E10/D10*100</f>
        <v>100</v>
      </c>
      <c r="H10" s="30"/>
    </row>
    <row r="11" spans="1:10" s="5" customFormat="1" ht="87" customHeight="1" x14ac:dyDescent="0.3">
      <c r="A11" s="28" t="s">
        <v>68</v>
      </c>
      <c r="B11" s="46" t="s">
        <v>56</v>
      </c>
      <c r="C11" s="42" t="s">
        <v>34</v>
      </c>
      <c r="D11" s="42">
        <v>17</v>
      </c>
      <c r="E11" s="49">
        <v>17</v>
      </c>
      <c r="F11" s="47">
        <f t="shared" si="0"/>
        <v>0</v>
      </c>
      <c r="G11" s="48">
        <f t="shared" ref="G11" si="1">E11/D11*100</f>
        <v>100</v>
      </c>
      <c r="H11" s="30"/>
    </row>
    <row r="12" spans="1:10" s="5" customFormat="1" ht="57" customHeight="1" x14ac:dyDescent="0.3">
      <c r="A12" s="28" t="s">
        <v>69</v>
      </c>
      <c r="B12" s="46" t="s">
        <v>57</v>
      </c>
      <c r="C12" s="42" t="s">
        <v>34</v>
      </c>
      <c r="D12" s="42">
        <v>12</v>
      </c>
      <c r="E12" s="49">
        <v>12</v>
      </c>
      <c r="F12" s="47">
        <f>E12-D12</f>
        <v>0</v>
      </c>
      <c r="G12" s="48">
        <f>E12/D12*100</f>
        <v>100</v>
      </c>
      <c r="H12" s="31"/>
    </row>
    <row r="13" spans="1:10" s="5" customFormat="1" ht="66" customHeight="1" x14ac:dyDescent="0.3">
      <c r="A13" s="28" t="s">
        <v>70</v>
      </c>
      <c r="B13" s="46" t="s">
        <v>58</v>
      </c>
      <c r="C13" s="42" t="s">
        <v>34</v>
      </c>
      <c r="D13" s="42">
        <v>201</v>
      </c>
      <c r="E13" s="49">
        <v>201</v>
      </c>
      <c r="F13" s="47">
        <f t="shared" ref="F13:F14" si="2">E13-D13</f>
        <v>0</v>
      </c>
      <c r="G13" s="48">
        <f>E13/D13*100</f>
        <v>100</v>
      </c>
      <c r="H13" s="30"/>
    </row>
    <row r="14" spans="1:10" s="5" customFormat="1" ht="61.2" customHeight="1" x14ac:dyDescent="0.3">
      <c r="A14" s="28" t="s">
        <v>71</v>
      </c>
      <c r="B14" s="46" t="s">
        <v>59</v>
      </c>
      <c r="C14" s="42" t="s">
        <v>34</v>
      </c>
      <c r="D14" s="42">
        <v>53</v>
      </c>
      <c r="E14" s="49">
        <v>53</v>
      </c>
      <c r="F14" s="47">
        <f t="shared" si="2"/>
        <v>0</v>
      </c>
      <c r="G14" s="48">
        <f>E14/D14*100</f>
        <v>100</v>
      </c>
      <c r="H14" s="30"/>
    </row>
    <row r="15" spans="1:10" s="5" customFormat="1" ht="20.399999999999999" customHeight="1" x14ac:dyDescent="0.3">
      <c r="A15" s="28" t="s">
        <v>60</v>
      </c>
      <c r="B15" s="76" t="s">
        <v>61</v>
      </c>
      <c r="C15" s="76"/>
      <c r="D15" s="76"/>
      <c r="E15" s="76"/>
      <c r="F15" s="76"/>
      <c r="G15" s="76"/>
      <c r="H15" s="76"/>
    </row>
    <row r="16" spans="1:10" s="5" customFormat="1" ht="50.4" customHeight="1" x14ac:dyDescent="0.3">
      <c r="A16" s="42" t="s">
        <v>62</v>
      </c>
      <c r="B16" s="50" t="s">
        <v>63</v>
      </c>
      <c r="C16" s="42" t="s">
        <v>64</v>
      </c>
      <c r="D16" s="51">
        <v>5.71</v>
      </c>
      <c r="E16" s="52">
        <f>0.7+1.3+1.5+0.55+0.76+1.32+0.14</f>
        <v>6.27</v>
      </c>
      <c r="F16" s="53">
        <f>E16-D16</f>
        <v>0.55999999999999961</v>
      </c>
      <c r="G16" s="52">
        <f>E16/D16*100</f>
        <v>109.80735551663747</v>
      </c>
      <c r="H16" s="42" t="s">
        <v>150</v>
      </c>
    </row>
    <row r="17" s="5" customFormat="1" x14ac:dyDescent="0.3"/>
    <row r="18" s="5" customFormat="1" x14ac:dyDescent="0.3"/>
    <row r="19" s="21" customFormat="1" ht="15.6" x14ac:dyDescent="0.3"/>
  </sheetData>
  <mergeCells count="12">
    <mergeCell ref="A1:H1"/>
    <mergeCell ref="C2:C3"/>
    <mergeCell ref="D2:D3"/>
    <mergeCell ref="E2:E3"/>
    <mergeCell ref="H2:H3"/>
    <mergeCell ref="B9:H9"/>
    <mergeCell ref="B15:H15"/>
    <mergeCell ref="A2:A3"/>
    <mergeCell ref="B2:B3"/>
    <mergeCell ref="F2:G2"/>
    <mergeCell ref="B5:H5"/>
    <mergeCell ref="B7:H7"/>
  </mergeCells>
  <pageMargins left="0.51181102362204722" right="0.5118110236220472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1"/>
  <sheetViews>
    <sheetView tabSelected="1" zoomScale="85" zoomScaleNormal="85" zoomScaleSheetLayoutView="80" workbookViewId="0">
      <pane xSplit="1" ySplit="3" topLeftCell="B34" activePane="bottomRight" state="frozen"/>
      <selection pane="topRight" activeCell="B1" sqref="B1"/>
      <selection pane="bottomLeft" activeCell="A4" sqref="A4"/>
      <selection pane="bottomRight" activeCell="H41" sqref="H41"/>
    </sheetView>
  </sheetViews>
  <sheetFormatPr defaultRowHeight="14.4" x14ac:dyDescent="0.3"/>
  <cols>
    <col min="1" max="1" width="43.33203125" customWidth="1"/>
    <col min="2" max="2" width="22.6640625" style="5" customWidth="1"/>
    <col min="3" max="3" width="15.5546875" style="5" customWidth="1"/>
    <col min="4" max="4" width="14.5546875" style="5" customWidth="1"/>
    <col min="5" max="5" width="15.109375" style="5" customWidth="1"/>
    <col min="6" max="6" width="15" style="5" customWidth="1"/>
    <col min="7" max="7" width="74.88671875" style="5" customWidth="1"/>
    <col min="8" max="8" width="17.6640625" customWidth="1"/>
  </cols>
  <sheetData>
    <row r="1" spans="1:8" ht="34.200000000000003" customHeight="1" x14ac:dyDescent="0.3">
      <c r="A1" s="103" t="s">
        <v>72</v>
      </c>
      <c r="B1" s="103"/>
      <c r="C1" s="103"/>
      <c r="D1" s="103"/>
      <c r="E1" s="103"/>
      <c r="F1" s="103"/>
      <c r="G1" s="103"/>
    </row>
    <row r="2" spans="1:8" s="5" customFormat="1" ht="33" customHeight="1" x14ac:dyDescent="0.3">
      <c r="A2" s="104" t="s">
        <v>73</v>
      </c>
      <c r="B2" s="104" t="s">
        <v>74</v>
      </c>
      <c r="C2" s="104"/>
      <c r="D2" s="61" t="s">
        <v>75</v>
      </c>
      <c r="E2" s="79" t="s">
        <v>4</v>
      </c>
      <c r="F2" s="79"/>
      <c r="G2" s="79"/>
    </row>
    <row r="3" spans="1:8" s="5" customFormat="1" ht="61.2" customHeight="1" x14ac:dyDescent="0.3">
      <c r="A3" s="104"/>
      <c r="B3" s="61" t="s">
        <v>88</v>
      </c>
      <c r="C3" s="60" t="s">
        <v>89</v>
      </c>
      <c r="D3" s="60" t="s">
        <v>90</v>
      </c>
      <c r="E3" s="60" t="s">
        <v>113</v>
      </c>
      <c r="F3" s="60" t="s">
        <v>76</v>
      </c>
      <c r="G3" s="60" t="s">
        <v>77</v>
      </c>
    </row>
    <row r="4" spans="1:8" s="5" customFormat="1" ht="15.6" x14ac:dyDescent="0.3">
      <c r="A4" s="29">
        <v>1</v>
      </c>
      <c r="B4" s="61">
        <v>2</v>
      </c>
      <c r="C4" s="61">
        <v>3</v>
      </c>
      <c r="D4" s="61">
        <v>4</v>
      </c>
      <c r="E4" s="61">
        <v>5</v>
      </c>
      <c r="F4" s="61">
        <v>6</v>
      </c>
      <c r="G4" s="61">
        <v>7</v>
      </c>
    </row>
    <row r="5" spans="1:8" s="5" customFormat="1" ht="33" customHeight="1" x14ac:dyDescent="0.3">
      <c r="A5" s="54" t="s">
        <v>91</v>
      </c>
      <c r="B5" s="6">
        <f>SUM(B6:B9)</f>
        <v>3423742.1</v>
      </c>
      <c r="C5" s="6">
        <f>SUM(C6:C9)</f>
        <v>3423742.1339999996</v>
      </c>
      <c r="D5" s="6">
        <f>SUM(D6:D9)</f>
        <v>3394165.5089999996</v>
      </c>
      <c r="E5" s="6">
        <f>SUM(E6:E9)</f>
        <v>-29576.624999999942</v>
      </c>
      <c r="F5" s="7">
        <f>D5/C5*100</f>
        <v>99.13613164068974</v>
      </c>
      <c r="G5" s="61"/>
    </row>
    <row r="6" spans="1:8" s="5" customFormat="1" ht="15.6" x14ac:dyDescent="0.3">
      <c r="A6" s="54" t="s">
        <v>78</v>
      </c>
      <c r="B6" s="7">
        <f>B11+B16+B21+B26+B31+B36+B41+B46+B51+B56+B61+B66+B71+B76+B81+B86</f>
        <v>142564.09999999998</v>
      </c>
      <c r="C6" s="7">
        <f>C11+C16+C21+C26+C31+C36+C41+C46+C51+C56+C61+C66+C71+C76+C81+C86</f>
        <v>142563.79999999999</v>
      </c>
      <c r="D6" s="7">
        <f t="shared" ref="D6" si="0">D11+D16+D21+D26+D31+D36+D41+D46+D51+D56+D61+D66+D71+D76+D81+D86</f>
        <v>142563</v>
      </c>
      <c r="E6" s="7">
        <f>D6-C6</f>
        <v>-0.79999999998835847</v>
      </c>
      <c r="F6" s="7">
        <f t="shared" ref="F6:F8" si="1">D6/C6*100</f>
        <v>99.999438847729934</v>
      </c>
      <c r="G6" s="61"/>
    </row>
    <row r="7" spans="1:8" s="5" customFormat="1" ht="15.6" x14ac:dyDescent="0.3">
      <c r="A7" s="54" t="s">
        <v>79</v>
      </c>
      <c r="B7" s="7">
        <f t="shared" ref="B7" si="2">B12+B17+B22+B27+B32+B37+B42+B47+B52+B57+B62+B67+B72+B77+B82+B87</f>
        <v>2592027.4</v>
      </c>
      <c r="C7" s="7">
        <f t="shared" ref="C7:D9" si="3">C12+C17+C22+C27+C32+C37+C42+C47+C52+C57+C62+C67+C72+C77+C82+C87</f>
        <v>2592027.6999999997</v>
      </c>
      <c r="D7" s="7">
        <f t="shared" si="3"/>
        <v>2591052.6749999998</v>
      </c>
      <c r="E7" s="7">
        <f>D7-C7</f>
        <v>-975.02499999990687</v>
      </c>
      <c r="F7" s="7">
        <f t="shared" si="1"/>
        <v>99.962383696748304</v>
      </c>
      <c r="G7" s="61"/>
      <c r="H7" s="8"/>
    </row>
    <row r="8" spans="1:8" s="5" customFormat="1" ht="15.6" x14ac:dyDescent="0.3">
      <c r="A8" s="54" t="s">
        <v>80</v>
      </c>
      <c r="B8" s="7">
        <f t="shared" ref="B8" si="4">B13+B18+B23+B28+B33+B38+B43+B48+B53+B58+B63+B68+B73+B78+B83+B88</f>
        <v>635313.70000000007</v>
      </c>
      <c r="C8" s="7">
        <f t="shared" si="3"/>
        <v>635313.73400000005</v>
      </c>
      <c r="D8" s="7">
        <f t="shared" si="3"/>
        <v>606712.93400000001</v>
      </c>
      <c r="E8" s="7">
        <f>D8-C8</f>
        <v>-28600.800000000047</v>
      </c>
      <c r="F8" s="7">
        <f t="shared" si="1"/>
        <v>95.498161228165728</v>
      </c>
      <c r="G8" s="61"/>
    </row>
    <row r="9" spans="1:8" s="5" customFormat="1" ht="15.6" x14ac:dyDescent="0.3">
      <c r="A9" s="54" t="s">
        <v>92</v>
      </c>
      <c r="B9" s="7">
        <f t="shared" ref="B9" si="5">B14+B19+B24+B29+B34+B39+B44+B49+B54+B59+B64+B69+B74+B79+B84+B89</f>
        <v>53836.9</v>
      </c>
      <c r="C9" s="7">
        <f t="shared" si="3"/>
        <v>53836.9</v>
      </c>
      <c r="D9" s="7">
        <f t="shared" si="3"/>
        <v>53836.9</v>
      </c>
      <c r="E9" s="7">
        <f t="shared" ref="E9" si="6">B9-D9</f>
        <v>0</v>
      </c>
      <c r="F9" s="7">
        <v>0</v>
      </c>
      <c r="G9" s="61"/>
    </row>
    <row r="10" spans="1:8" s="5" customFormat="1" ht="31.2" customHeight="1" x14ac:dyDescent="0.3">
      <c r="A10" s="55" t="s">
        <v>93</v>
      </c>
      <c r="B10" s="6">
        <f>SUM(B11:B14)</f>
        <v>1103696.0999999999</v>
      </c>
      <c r="C10" s="6">
        <f>SUM(C11:C14)</f>
        <v>1103696.0999999999</v>
      </c>
      <c r="D10" s="6">
        <f>SUM(D11:D14)</f>
        <v>1103696</v>
      </c>
      <c r="E10" s="6">
        <f>SUM(E11:E14)</f>
        <v>-9.9999999976716936E-2</v>
      </c>
      <c r="F10" s="7">
        <f>D10/C10*100</f>
        <v>99.999990939534911</v>
      </c>
      <c r="G10" s="86" t="s">
        <v>158</v>
      </c>
    </row>
    <row r="11" spans="1:8" s="5" customFormat="1" ht="21.6" customHeight="1" x14ac:dyDescent="0.3">
      <c r="A11" s="56" t="s">
        <v>78</v>
      </c>
      <c r="B11" s="7">
        <v>0</v>
      </c>
      <c r="C11" s="7">
        <v>0</v>
      </c>
      <c r="D11" s="7">
        <v>0</v>
      </c>
      <c r="E11" s="7">
        <f>D11-C11</f>
        <v>0</v>
      </c>
      <c r="F11" s="7">
        <v>0</v>
      </c>
      <c r="G11" s="87"/>
    </row>
    <row r="12" spans="1:8" s="5" customFormat="1" ht="16.95" customHeight="1" x14ac:dyDescent="0.3">
      <c r="A12" s="56" t="s">
        <v>79</v>
      </c>
      <c r="B12" s="7">
        <v>972600.5</v>
      </c>
      <c r="C12" s="7">
        <v>972600.5</v>
      </c>
      <c r="D12" s="7">
        <v>972600.4</v>
      </c>
      <c r="E12" s="7">
        <f t="shared" ref="E12:E14" si="7">D12-C12</f>
        <v>-9.9999999976716936E-2</v>
      </c>
      <c r="F12" s="7">
        <f>D12/C12*100</f>
        <v>99.999989718286187</v>
      </c>
      <c r="G12" s="87"/>
      <c r="H12" s="5">
        <v>967244.7</v>
      </c>
    </row>
    <row r="13" spans="1:8" s="5" customFormat="1" ht="17.399999999999999" customHeight="1" x14ac:dyDescent="0.3">
      <c r="A13" s="56" t="s">
        <v>80</v>
      </c>
      <c r="B13" s="7">
        <v>77258.7</v>
      </c>
      <c r="C13" s="7">
        <v>77258.7</v>
      </c>
      <c r="D13" s="7">
        <v>77258.7</v>
      </c>
      <c r="E13" s="7">
        <f t="shared" si="7"/>
        <v>0</v>
      </c>
      <c r="F13" s="7">
        <f>D13/C13*100</f>
        <v>100</v>
      </c>
      <c r="G13" s="87"/>
    </row>
    <row r="14" spans="1:8" s="5" customFormat="1" ht="25.95" customHeight="1" x14ac:dyDescent="0.3">
      <c r="A14" s="56" t="s">
        <v>92</v>
      </c>
      <c r="B14" s="7">
        <v>53836.9</v>
      </c>
      <c r="C14" s="7">
        <v>53836.9</v>
      </c>
      <c r="D14" s="7">
        <v>53836.9</v>
      </c>
      <c r="E14" s="7">
        <f t="shared" si="7"/>
        <v>0</v>
      </c>
      <c r="F14" s="7">
        <v>0</v>
      </c>
      <c r="G14" s="88"/>
    </row>
    <row r="15" spans="1:8" s="5" customFormat="1" ht="47.4" customHeight="1" x14ac:dyDescent="0.3">
      <c r="A15" s="55" t="s">
        <v>94</v>
      </c>
      <c r="B15" s="6">
        <f>SUM(B16:B19)</f>
        <v>162472.5</v>
      </c>
      <c r="C15" s="6">
        <f>SUM(C16:C19)</f>
        <v>162472.53399999999</v>
      </c>
      <c r="D15" s="6">
        <f>SUM(D16:D19)</f>
        <v>162472.53399999999</v>
      </c>
      <c r="E15" s="6">
        <f>SUM(E16:E19)</f>
        <v>0</v>
      </c>
      <c r="F15" s="7">
        <f t="shared" ref="F15:F70" si="8">D15/C15*100</f>
        <v>100</v>
      </c>
      <c r="G15" s="83" t="s">
        <v>128</v>
      </c>
    </row>
    <row r="16" spans="1:8" s="5" customFormat="1" ht="19.95" customHeight="1" x14ac:dyDescent="0.3">
      <c r="A16" s="56" t="s">
        <v>78</v>
      </c>
      <c r="B16" s="7">
        <v>34504.300000000003</v>
      </c>
      <c r="C16" s="6">
        <v>34504.300000000003</v>
      </c>
      <c r="D16" s="6">
        <v>34504.300000000003</v>
      </c>
      <c r="E16" s="7">
        <f>D16-C16</f>
        <v>0</v>
      </c>
      <c r="F16" s="7">
        <f t="shared" si="8"/>
        <v>100</v>
      </c>
      <c r="G16" s="84"/>
    </row>
    <row r="17" spans="1:8" s="5" customFormat="1" ht="16.5" customHeight="1" x14ac:dyDescent="0.3">
      <c r="A17" s="56" t="s">
        <v>79</v>
      </c>
      <c r="B17" s="7">
        <v>108773</v>
      </c>
      <c r="C17" s="6">
        <v>108773</v>
      </c>
      <c r="D17" s="6">
        <v>108773</v>
      </c>
      <c r="E17" s="7">
        <f t="shared" ref="E17:E19" si="9">D17-C17</f>
        <v>0</v>
      </c>
      <c r="F17" s="7">
        <f t="shared" si="8"/>
        <v>100</v>
      </c>
      <c r="G17" s="84"/>
    </row>
    <row r="18" spans="1:8" s="5" customFormat="1" ht="15.6" x14ac:dyDescent="0.3">
      <c r="A18" s="56" t="s">
        <v>80</v>
      </c>
      <c r="B18" s="7">
        <v>19195.2</v>
      </c>
      <c r="C18" s="6">
        <v>19195.234</v>
      </c>
      <c r="D18" s="6">
        <v>19195.234</v>
      </c>
      <c r="E18" s="7">
        <f t="shared" si="9"/>
        <v>0</v>
      </c>
      <c r="F18" s="7">
        <f t="shared" si="8"/>
        <v>100</v>
      </c>
      <c r="G18" s="84"/>
    </row>
    <row r="19" spans="1:8" s="5" customFormat="1" ht="15.6" x14ac:dyDescent="0.3">
      <c r="A19" s="56" t="s">
        <v>92</v>
      </c>
      <c r="B19" s="7">
        <v>0</v>
      </c>
      <c r="C19" s="7">
        <v>0</v>
      </c>
      <c r="D19" s="7">
        <v>0</v>
      </c>
      <c r="E19" s="7">
        <f t="shared" si="9"/>
        <v>0</v>
      </c>
      <c r="F19" s="7">
        <v>0</v>
      </c>
      <c r="G19" s="85"/>
    </row>
    <row r="20" spans="1:8" s="5" customFormat="1" ht="37.200000000000003" customHeight="1" x14ac:dyDescent="0.3">
      <c r="A20" s="55" t="s">
        <v>95</v>
      </c>
      <c r="B20" s="6">
        <f>SUM(B21:B24)</f>
        <v>432309.6</v>
      </c>
      <c r="C20" s="6">
        <f>SUM(C21:C24)</f>
        <v>432309.6</v>
      </c>
      <c r="D20" s="6">
        <f>SUM(D21:D24)</f>
        <v>432309.39999999997</v>
      </c>
      <c r="E20" s="6">
        <f>SUM(E21:E24)</f>
        <v>-0.20000000001164153</v>
      </c>
      <c r="F20" s="7">
        <f t="shared" si="8"/>
        <v>99.999953736858942</v>
      </c>
      <c r="G20" s="98" t="s">
        <v>133</v>
      </c>
    </row>
    <row r="21" spans="1:8" s="5" customFormat="1" ht="29.4" customHeight="1" x14ac:dyDescent="0.3">
      <c r="A21" s="56" t="s">
        <v>78</v>
      </c>
      <c r="B21" s="7">
        <v>62247.6</v>
      </c>
      <c r="C21" s="6">
        <f>53747.6+8500</f>
        <v>62247.6</v>
      </c>
      <c r="D21" s="6">
        <f>C21</f>
        <v>62247.6</v>
      </c>
      <c r="E21" s="7">
        <f>D21-C21</f>
        <v>0</v>
      </c>
      <c r="F21" s="7">
        <f t="shared" si="8"/>
        <v>100</v>
      </c>
      <c r="G21" s="99"/>
    </row>
    <row r="22" spans="1:8" s="5" customFormat="1" ht="22.95" customHeight="1" x14ac:dyDescent="0.3">
      <c r="A22" s="56" t="s">
        <v>79</v>
      </c>
      <c r="B22" s="7">
        <v>317813.90000000002</v>
      </c>
      <c r="C22" s="6">
        <v>317813.90000000002</v>
      </c>
      <c r="D22" s="6">
        <v>317813.7</v>
      </c>
      <c r="E22" s="7">
        <f t="shared" ref="E22:E24" si="10">D22-C22</f>
        <v>-0.20000000001164153</v>
      </c>
      <c r="F22" s="7">
        <f t="shared" si="8"/>
        <v>99.999937070090382</v>
      </c>
      <c r="G22" s="99"/>
    </row>
    <row r="23" spans="1:8" s="5" customFormat="1" ht="24.6" customHeight="1" x14ac:dyDescent="0.3">
      <c r="A23" s="56" t="s">
        <v>80</v>
      </c>
      <c r="B23" s="7">
        <v>52248.1</v>
      </c>
      <c r="C23" s="6">
        <v>52248.1</v>
      </c>
      <c r="D23" s="6">
        <v>52248.1</v>
      </c>
      <c r="E23" s="7">
        <f t="shared" si="10"/>
        <v>0</v>
      </c>
      <c r="F23" s="7">
        <f t="shared" si="8"/>
        <v>100</v>
      </c>
      <c r="G23" s="99"/>
    </row>
    <row r="24" spans="1:8" s="5" customFormat="1" ht="22.2" customHeight="1" x14ac:dyDescent="0.3">
      <c r="A24" s="56" t="s">
        <v>92</v>
      </c>
      <c r="B24" s="7">
        <v>0</v>
      </c>
      <c r="C24" s="7">
        <v>0</v>
      </c>
      <c r="D24" s="7">
        <v>0</v>
      </c>
      <c r="E24" s="7">
        <f t="shared" si="10"/>
        <v>0</v>
      </c>
      <c r="F24" s="7">
        <v>0</v>
      </c>
      <c r="G24" s="100"/>
      <c r="H24" s="8"/>
    </row>
    <row r="25" spans="1:8" s="5" customFormat="1" ht="177.75" customHeight="1" x14ac:dyDescent="0.3">
      <c r="A25" s="55" t="s">
        <v>96</v>
      </c>
      <c r="B25" s="6">
        <f>SUM(B26:B29)</f>
        <v>158639.59999999998</v>
      </c>
      <c r="C25" s="6">
        <f>SUM(C26:C29)</f>
        <v>158639.6</v>
      </c>
      <c r="D25" s="6">
        <f>SUM(D26:D29)</f>
        <v>158631.70000000001</v>
      </c>
      <c r="E25" s="6">
        <f>SUM(E26:E29)</f>
        <v>-7.8999999999996362</v>
      </c>
      <c r="F25" s="7">
        <f t="shared" si="8"/>
        <v>99.995020158901056</v>
      </c>
      <c r="G25" s="57" t="s">
        <v>148</v>
      </c>
    </row>
    <row r="26" spans="1:8" s="5" customFormat="1" ht="15.6" x14ac:dyDescent="0.3">
      <c r="A26" s="56" t="s">
        <v>78</v>
      </c>
      <c r="B26" s="7">
        <v>45812.2</v>
      </c>
      <c r="C26" s="6">
        <v>45811.9</v>
      </c>
      <c r="D26" s="6">
        <v>45811.1</v>
      </c>
      <c r="E26" s="7">
        <f>D26-C26</f>
        <v>-0.80000000000291038</v>
      </c>
      <c r="F26" s="7">
        <f t="shared" si="8"/>
        <v>99.998253728834641</v>
      </c>
      <c r="G26" s="58"/>
    </row>
    <row r="27" spans="1:8" s="5" customFormat="1" ht="15.6" x14ac:dyDescent="0.3">
      <c r="A27" s="56" t="s">
        <v>79</v>
      </c>
      <c r="B27" s="7">
        <v>98159.4</v>
      </c>
      <c r="C27" s="6">
        <v>98159.7</v>
      </c>
      <c r="D27" s="6">
        <v>98153</v>
      </c>
      <c r="E27" s="7">
        <f t="shared" ref="E27:E29" si="11">D27-C27</f>
        <v>-6.6999999999970896</v>
      </c>
      <c r="F27" s="7">
        <f t="shared" si="8"/>
        <v>99.993174388267278</v>
      </c>
      <c r="G27" s="58"/>
    </row>
    <row r="28" spans="1:8" s="5" customFormat="1" ht="15.6" x14ac:dyDescent="0.3">
      <c r="A28" s="56" t="s">
        <v>80</v>
      </c>
      <c r="B28" s="7">
        <v>14668</v>
      </c>
      <c r="C28" s="6">
        <v>14668</v>
      </c>
      <c r="D28" s="6">
        <v>14667.6</v>
      </c>
      <c r="E28" s="7">
        <f t="shared" si="11"/>
        <v>-0.3999999999996362</v>
      </c>
      <c r="F28" s="7">
        <f t="shared" si="8"/>
        <v>99.997272975184075</v>
      </c>
      <c r="G28" s="58"/>
    </row>
    <row r="29" spans="1:8" s="5" customFormat="1" ht="15.6" x14ac:dyDescent="0.3">
      <c r="A29" s="56" t="s">
        <v>92</v>
      </c>
      <c r="B29" s="7">
        <v>0</v>
      </c>
      <c r="C29" s="7">
        <v>0</v>
      </c>
      <c r="D29" s="7">
        <v>0</v>
      </c>
      <c r="E29" s="7">
        <f t="shared" si="11"/>
        <v>0</v>
      </c>
      <c r="F29" s="7">
        <v>0</v>
      </c>
      <c r="G29" s="58"/>
    </row>
    <row r="30" spans="1:8" s="5" customFormat="1" ht="54" customHeight="1" x14ac:dyDescent="0.3">
      <c r="A30" s="55" t="s">
        <v>97</v>
      </c>
      <c r="B30" s="6">
        <f>SUM(B31:B34)</f>
        <v>14487</v>
      </c>
      <c r="C30" s="6">
        <f>SUM(C31:C34)</f>
        <v>14487</v>
      </c>
      <c r="D30" s="6">
        <f>SUM(D31:D34)</f>
        <v>7194.7</v>
      </c>
      <c r="E30" s="6">
        <f>SUM(E31:E34)</f>
        <v>-7292.3</v>
      </c>
      <c r="F30" s="7">
        <f t="shared" si="8"/>
        <v>49.663146269068818</v>
      </c>
      <c r="G30" s="86" t="s">
        <v>149</v>
      </c>
      <c r="H30" s="64"/>
    </row>
    <row r="31" spans="1:8" s="5" customFormat="1" ht="15.6" x14ac:dyDescent="0.3">
      <c r="A31" s="56" t="s">
        <v>78</v>
      </c>
      <c r="B31" s="7">
        <v>0</v>
      </c>
      <c r="C31" s="6">
        <v>0</v>
      </c>
      <c r="D31" s="6">
        <v>0</v>
      </c>
      <c r="E31" s="7">
        <f>D31-C31</f>
        <v>0</v>
      </c>
      <c r="F31" s="7">
        <v>0</v>
      </c>
      <c r="G31" s="87"/>
    </row>
    <row r="32" spans="1:8" s="5" customFormat="1" ht="15.6" x14ac:dyDescent="0.3">
      <c r="A32" s="56" t="s">
        <v>79</v>
      </c>
      <c r="B32" s="7">
        <v>0</v>
      </c>
      <c r="C32" s="7">
        <v>0</v>
      </c>
      <c r="D32" s="7">
        <v>0</v>
      </c>
      <c r="E32" s="7">
        <f t="shared" ref="E32:E34" si="12">D32-C32</f>
        <v>0</v>
      </c>
      <c r="F32" s="7">
        <v>0</v>
      </c>
      <c r="G32" s="87"/>
    </row>
    <row r="33" spans="1:10" s="5" customFormat="1" ht="15.6" x14ac:dyDescent="0.3">
      <c r="A33" s="56" t="s">
        <v>80</v>
      </c>
      <c r="B33" s="7">
        <v>14487</v>
      </c>
      <c r="C33" s="6">
        <v>14487</v>
      </c>
      <c r="D33" s="6">
        <v>7194.7</v>
      </c>
      <c r="E33" s="7">
        <f t="shared" si="12"/>
        <v>-7292.3</v>
      </c>
      <c r="F33" s="7">
        <f t="shared" si="8"/>
        <v>49.663146269068818</v>
      </c>
      <c r="G33" s="87"/>
    </row>
    <row r="34" spans="1:10" s="5" customFormat="1" ht="15.6" x14ac:dyDescent="0.3">
      <c r="A34" s="56" t="s">
        <v>92</v>
      </c>
      <c r="B34" s="7">
        <v>0</v>
      </c>
      <c r="C34" s="7">
        <v>0</v>
      </c>
      <c r="D34" s="7">
        <v>0</v>
      </c>
      <c r="E34" s="7">
        <f t="shared" si="12"/>
        <v>0</v>
      </c>
      <c r="F34" s="7">
        <v>0</v>
      </c>
      <c r="G34" s="88"/>
    </row>
    <row r="35" spans="1:10" s="5" customFormat="1" ht="66" customHeight="1" x14ac:dyDescent="0.3">
      <c r="A35" s="55" t="s">
        <v>98</v>
      </c>
      <c r="B35" s="6">
        <f>SUM(B36:B39)</f>
        <v>346388.69999999995</v>
      </c>
      <c r="C35" s="6">
        <f>C36+C37+C38+C39</f>
        <v>346388.69999999995</v>
      </c>
      <c r="D35" s="6">
        <f>SUM(D36:D39)</f>
        <v>345541.4</v>
      </c>
      <c r="E35" s="6">
        <f>SUM(E36:E39)</f>
        <v>-847.29999999995198</v>
      </c>
      <c r="F35" s="7">
        <f t="shared" si="8"/>
        <v>99.755390403901771</v>
      </c>
      <c r="G35" s="86" t="s">
        <v>127</v>
      </c>
    </row>
    <row r="36" spans="1:10" s="5" customFormat="1" ht="15.6" x14ac:dyDescent="0.3">
      <c r="A36" s="56" t="s">
        <v>78</v>
      </c>
      <c r="B36" s="7">
        <v>0</v>
      </c>
      <c r="C36" s="7">
        <v>0</v>
      </c>
      <c r="D36" s="7">
        <v>0</v>
      </c>
      <c r="E36" s="7">
        <f>D36-C36</f>
        <v>0</v>
      </c>
      <c r="F36" s="7">
        <v>0</v>
      </c>
      <c r="G36" s="87"/>
    </row>
    <row r="37" spans="1:10" s="5" customFormat="1" ht="57" customHeight="1" x14ac:dyDescent="0.3">
      <c r="A37" s="56" t="s">
        <v>79</v>
      </c>
      <c r="B37" s="7">
        <v>284531.09999999998</v>
      </c>
      <c r="C37" s="7">
        <v>284531.09999999998</v>
      </c>
      <c r="D37" s="7">
        <v>283810.90000000002</v>
      </c>
      <c r="E37" s="7">
        <f t="shared" ref="E37:E39" si="13">D37-C37</f>
        <v>-720.19999999995343</v>
      </c>
      <c r="F37" s="7">
        <f t="shared" si="8"/>
        <v>99.746881799564278</v>
      </c>
      <c r="G37" s="87"/>
    </row>
    <row r="38" spans="1:10" s="5" customFormat="1" ht="39" customHeight="1" x14ac:dyDescent="0.3">
      <c r="A38" s="56" t="s">
        <v>80</v>
      </c>
      <c r="B38" s="7">
        <v>61857.599999999999</v>
      </c>
      <c r="C38" s="7">
        <f>50211.4+6246.2+5400</f>
        <v>61857.599999999999</v>
      </c>
      <c r="D38" s="7">
        <f>50084.3+6246.2+5400</f>
        <v>61730.5</v>
      </c>
      <c r="E38" s="7">
        <f t="shared" si="13"/>
        <v>-127.09999999999854</v>
      </c>
      <c r="F38" s="7">
        <f t="shared" si="8"/>
        <v>99.794528077390652</v>
      </c>
      <c r="G38" s="87"/>
      <c r="H38" s="5">
        <v>56479.6</v>
      </c>
      <c r="J38" s="5">
        <v>53331.6</v>
      </c>
    </row>
    <row r="39" spans="1:10" s="5" customFormat="1" ht="27" customHeight="1" x14ac:dyDescent="0.3">
      <c r="A39" s="56" t="s">
        <v>92</v>
      </c>
      <c r="B39" s="7">
        <v>0</v>
      </c>
      <c r="C39" s="7">
        <v>0</v>
      </c>
      <c r="D39" s="7">
        <v>0</v>
      </c>
      <c r="E39" s="7">
        <f t="shared" si="13"/>
        <v>0</v>
      </c>
      <c r="F39" s="7">
        <v>0</v>
      </c>
      <c r="G39" s="88"/>
    </row>
    <row r="40" spans="1:10" s="5" customFormat="1" ht="73.2" customHeight="1" x14ac:dyDescent="0.3">
      <c r="A40" s="55" t="s">
        <v>99</v>
      </c>
      <c r="B40" s="6">
        <f>SUM(B41:B44)</f>
        <v>8397.6</v>
      </c>
      <c r="C40" s="6">
        <f>SUM(C41:C44)</f>
        <v>8397.6</v>
      </c>
      <c r="D40" s="6">
        <f>SUM(D41:D44)</f>
        <v>8397.6</v>
      </c>
      <c r="E40" s="6">
        <f>SUM(E41:E44)</f>
        <v>0</v>
      </c>
      <c r="F40" s="7">
        <f t="shared" si="8"/>
        <v>100</v>
      </c>
      <c r="G40" s="89" t="s">
        <v>134</v>
      </c>
    </row>
    <row r="41" spans="1:10" s="5" customFormat="1" ht="15.6" x14ac:dyDescent="0.3">
      <c r="A41" s="56" t="s">
        <v>78</v>
      </c>
      <c r="B41" s="7">
        <v>0</v>
      </c>
      <c r="C41" s="7">
        <v>0</v>
      </c>
      <c r="D41" s="7">
        <v>0</v>
      </c>
      <c r="E41" s="7">
        <f>D41-C41</f>
        <v>0</v>
      </c>
      <c r="F41" s="7">
        <v>0</v>
      </c>
      <c r="G41" s="90"/>
    </row>
    <row r="42" spans="1:10" s="5" customFormat="1" ht="15.6" x14ac:dyDescent="0.3">
      <c r="A42" s="56" t="s">
        <v>79</v>
      </c>
      <c r="B42" s="7">
        <v>0</v>
      </c>
      <c r="C42" s="7">
        <v>0</v>
      </c>
      <c r="D42" s="7">
        <v>0</v>
      </c>
      <c r="E42" s="7">
        <f t="shared" ref="E42:E44" si="14">D42-C42</f>
        <v>0</v>
      </c>
      <c r="F42" s="7">
        <v>0</v>
      </c>
      <c r="G42" s="90"/>
    </row>
    <row r="43" spans="1:10" s="5" customFormat="1" ht="15.6" x14ac:dyDescent="0.3">
      <c r="A43" s="56" t="s">
        <v>80</v>
      </c>
      <c r="B43" s="7">
        <v>8397.6</v>
      </c>
      <c r="C43" s="6">
        <v>8397.6</v>
      </c>
      <c r="D43" s="6">
        <v>8397.6</v>
      </c>
      <c r="E43" s="7">
        <f t="shared" si="14"/>
        <v>0</v>
      </c>
      <c r="F43" s="7">
        <f t="shared" si="8"/>
        <v>100</v>
      </c>
      <c r="G43" s="90"/>
    </row>
    <row r="44" spans="1:10" s="5" customFormat="1" ht="17.399999999999999" customHeight="1" x14ac:dyDescent="0.3">
      <c r="A44" s="56" t="s">
        <v>92</v>
      </c>
      <c r="B44" s="7">
        <v>0</v>
      </c>
      <c r="C44" s="7">
        <v>0</v>
      </c>
      <c r="D44" s="7">
        <v>0</v>
      </c>
      <c r="E44" s="7">
        <f t="shared" si="14"/>
        <v>0</v>
      </c>
      <c r="F44" s="7">
        <v>0</v>
      </c>
      <c r="G44" s="91"/>
    </row>
    <row r="45" spans="1:10" s="5" customFormat="1" ht="69.599999999999994" customHeight="1" x14ac:dyDescent="0.3">
      <c r="A45" s="55" t="s">
        <v>100</v>
      </c>
      <c r="B45" s="6">
        <f>SUM(B46:B49)</f>
        <v>388133.1</v>
      </c>
      <c r="C45" s="6">
        <f>SUM(C46:C49)</f>
        <v>388133.1</v>
      </c>
      <c r="D45" s="6">
        <f>SUM(D46:D49)</f>
        <v>388056.8</v>
      </c>
      <c r="E45" s="6">
        <f>SUM(E46:E49)</f>
        <v>-76.30000000000291</v>
      </c>
      <c r="F45" s="7">
        <f t="shared" si="8"/>
        <v>99.980341795121319</v>
      </c>
      <c r="G45" s="89" t="s">
        <v>159</v>
      </c>
      <c r="H45" s="5" t="s">
        <v>118</v>
      </c>
    </row>
    <row r="46" spans="1:10" s="5" customFormat="1" ht="15.6" x14ac:dyDescent="0.3">
      <c r="A46" s="56" t="s">
        <v>78</v>
      </c>
      <c r="B46" s="7">
        <v>0</v>
      </c>
      <c r="C46" s="7">
        <v>0</v>
      </c>
      <c r="D46" s="7">
        <v>0</v>
      </c>
      <c r="E46" s="7">
        <f>D46-C46</f>
        <v>0</v>
      </c>
      <c r="F46" s="7">
        <v>0</v>
      </c>
      <c r="G46" s="90"/>
    </row>
    <row r="47" spans="1:10" s="5" customFormat="1" ht="15.6" x14ac:dyDescent="0.3">
      <c r="A47" s="56" t="s">
        <v>79</v>
      </c>
      <c r="B47" s="7">
        <v>351028.3</v>
      </c>
      <c r="C47" s="6">
        <v>351028.3</v>
      </c>
      <c r="D47" s="6">
        <v>350959.3</v>
      </c>
      <c r="E47" s="7">
        <f t="shared" ref="E47:E49" si="15">D47-C47</f>
        <v>-69</v>
      </c>
      <c r="F47" s="7">
        <f t="shared" si="8"/>
        <v>99.980343465185001</v>
      </c>
      <c r="G47" s="90"/>
    </row>
    <row r="48" spans="1:10" s="5" customFormat="1" ht="15.6" x14ac:dyDescent="0.3">
      <c r="A48" s="56" t="s">
        <v>80</v>
      </c>
      <c r="B48" s="7">
        <v>37104.800000000003</v>
      </c>
      <c r="C48" s="6">
        <f>9908.5+27196.3</f>
        <v>37104.800000000003</v>
      </c>
      <c r="D48" s="6">
        <f>9908.5+27189</f>
        <v>37097.5</v>
      </c>
      <c r="E48" s="7">
        <f t="shared" si="15"/>
        <v>-7.3000000000029104</v>
      </c>
      <c r="F48" s="7">
        <f t="shared" si="8"/>
        <v>99.980325995558516</v>
      </c>
      <c r="G48" s="90"/>
    </row>
    <row r="49" spans="1:8" s="5" customFormat="1" ht="15.6" x14ac:dyDescent="0.3">
      <c r="A49" s="56" t="s">
        <v>92</v>
      </c>
      <c r="B49" s="7">
        <v>0</v>
      </c>
      <c r="C49" s="7">
        <v>0</v>
      </c>
      <c r="D49" s="7">
        <v>0</v>
      </c>
      <c r="E49" s="7">
        <f t="shared" si="15"/>
        <v>0</v>
      </c>
      <c r="F49" s="7">
        <v>0</v>
      </c>
      <c r="G49" s="91"/>
    </row>
    <row r="50" spans="1:8" s="5" customFormat="1" ht="104.4" customHeight="1" x14ac:dyDescent="0.3">
      <c r="A50" s="55" t="s">
        <v>101</v>
      </c>
      <c r="B50" s="6">
        <f>SUM(B51:B54)</f>
        <v>1.9</v>
      </c>
      <c r="C50" s="6">
        <f>SUM(C51:C54)</f>
        <v>1.9</v>
      </c>
      <c r="D50" s="6">
        <f>SUM(D51:D54)</f>
        <v>1.9</v>
      </c>
      <c r="E50" s="6">
        <f>SUM(E51:E54)</f>
        <v>0</v>
      </c>
      <c r="F50" s="7">
        <f t="shared" si="8"/>
        <v>100</v>
      </c>
      <c r="G50" s="59" t="s">
        <v>157</v>
      </c>
      <c r="H50" s="64" t="s">
        <v>155</v>
      </c>
    </row>
    <row r="51" spans="1:8" s="5" customFormat="1" ht="15.6" x14ac:dyDescent="0.3">
      <c r="A51" s="56" t="s">
        <v>78</v>
      </c>
      <c r="B51" s="7">
        <v>0</v>
      </c>
      <c r="C51" s="7">
        <v>0</v>
      </c>
      <c r="D51" s="7">
        <v>0</v>
      </c>
      <c r="E51" s="7">
        <f>D51-C51</f>
        <v>0</v>
      </c>
      <c r="F51" s="7">
        <v>0</v>
      </c>
      <c r="G51" s="58"/>
    </row>
    <row r="52" spans="1:8" s="5" customFormat="1" ht="15.6" x14ac:dyDescent="0.3">
      <c r="A52" s="56" t="s">
        <v>79</v>
      </c>
      <c r="B52" s="7">
        <v>1.9</v>
      </c>
      <c r="C52" s="6">
        <v>1.9</v>
      </c>
      <c r="D52" s="6">
        <v>1.9</v>
      </c>
      <c r="E52" s="7">
        <f t="shared" ref="E52:E54" si="16">D52-C52</f>
        <v>0</v>
      </c>
      <c r="F52" s="7">
        <f t="shared" si="8"/>
        <v>100</v>
      </c>
      <c r="G52" s="58"/>
    </row>
    <row r="53" spans="1:8" s="5" customFormat="1" ht="15.6" x14ac:dyDescent="0.3">
      <c r="A53" s="56" t="s">
        <v>80</v>
      </c>
      <c r="B53" s="7">
        <v>0</v>
      </c>
      <c r="C53" s="7">
        <v>0</v>
      </c>
      <c r="D53" s="7">
        <v>0</v>
      </c>
      <c r="E53" s="7">
        <f t="shared" si="16"/>
        <v>0</v>
      </c>
      <c r="F53" s="7">
        <v>0</v>
      </c>
      <c r="G53" s="58"/>
    </row>
    <row r="54" spans="1:8" s="5" customFormat="1" ht="15.6" x14ac:dyDescent="0.3">
      <c r="A54" s="56" t="s">
        <v>92</v>
      </c>
      <c r="B54" s="7">
        <v>0</v>
      </c>
      <c r="C54" s="7">
        <v>0</v>
      </c>
      <c r="D54" s="7">
        <v>0</v>
      </c>
      <c r="E54" s="7">
        <f t="shared" si="16"/>
        <v>0</v>
      </c>
      <c r="F54" s="7">
        <v>0</v>
      </c>
      <c r="G54" s="58"/>
    </row>
    <row r="55" spans="1:8" s="5" customFormat="1" ht="66" customHeight="1" x14ac:dyDescent="0.3">
      <c r="A55" s="59" t="s">
        <v>102</v>
      </c>
      <c r="B55" s="6">
        <f>SUM(B56:B59)</f>
        <v>226301.2</v>
      </c>
      <c r="C55" s="6">
        <f>SUM(C56:C59)</f>
        <v>226301.2</v>
      </c>
      <c r="D55" s="6">
        <f>SUM(D56:D59)</f>
        <v>225570.9</v>
      </c>
      <c r="E55" s="6">
        <f>SUM(E56:E59)</f>
        <v>-730.30000000000291</v>
      </c>
      <c r="F55" s="7">
        <f t="shared" si="8"/>
        <v>99.677288498691112</v>
      </c>
      <c r="G55" s="95" t="s">
        <v>135</v>
      </c>
      <c r="H55" s="8">
        <f>B55-C55</f>
        <v>0</v>
      </c>
    </row>
    <row r="56" spans="1:8" s="5" customFormat="1" ht="20.399999999999999" customHeight="1" x14ac:dyDescent="0.3">
      <c r="A56" s="56" t="s">
        <v>78</v>
      </c>
      <c r="B56" s="7">
        <v>0</v>
      </c>
      <c r="C56" s="7">
        <v>0</v>
      </c>
      <c r="D56" s="7">
        <v>0</v>
      </c>
      <c r="E56" s="7">
        <f>D56-C56</f>
        <v>0</v>
      </c>
      <c r="F56" s="7">
        <v>0</v>
      </c>
      <c r="G56" s="96"/>
    </row>
    <row r="57" spans="1:8" s="5" customFormat="1" ht="21.6" customHeight="1" x14ac:dyDescent="0.3">
      <c r="A57" s="56" t="s">
        <v>79</v>
      </c>
      <c r="B57" s="7">
        <v>155629</v>
      </c>
      <c r="C57" s="6">
        <v>155629</v>
      </c>
      <c r="D57" s="6">
        <v>155628.9</v>
      </c>
      <c r="E57" s="7">
        <f t="shared" ref="E57:E59" si="17">D57-C57</f>
        <v>-0.10000000000582077</v>
      </c>
      <c r="F57" s="7">
        <f t="shared" si="8"/>
        <v>99.999935744623428</v>
      </c>
      <c r="G57" s="96"/>
    </row>
    <row r="58" spans="1:8" s="5" customFormat="1" ht="20.399999999999999" customHeight="1" x14ac:dyDescent="0.3">
      <c r="A58" s="56" t="s">
        <v>80</v>
      </c>
      <c r="B58" s="7">
        <v>70672.2</v>
      </c>
      <c r="C58" s="6">
        <v>70672.2</v>
      </c>
      <c r="D58" s="6">
        <v>69942</v>
      </c>
      <c r="E58" s="7">
        <f t="shared" si="17"/>
        <v>-730.19999999999709</v>
      </c>
      <c r="F58" s="7">
        <f t="shared" si="8"/>
        <v>98.966779016360036</v>
      </c>
      <c r="G58" s="96"/>
    </row>
    <row r="59" spans="1:8" s="5" customFormat="1" ht="19.95" customHeight="1" x14ac:dyDescent="0.3">
      <c r="A59" s="56" t="s">
        <v>92</v>
      </c>
      <c r="B59" s="7">
        <v>0</v>
      </c>
      <c r="C59" s="7">
        <v>0</v>
      </c>
      <c r="D59" s="7">
        <v>0</v>
      </c>
      <c r="E59" s="7">
        <f t="shared" si="17"/>
        <v>0</v>
      </c>
      <c r="F59" s="7">
        <v>0</v>
      </c>
      <c r="G59" s="97"/>
    </row>
    <row r="60" spans="1:8" s="5" customFormat="1" ht="89.4" customHeight="1" x14ac:dyDescent="0.3">
      <c r="A60" s="55" t="s">
        <v>103</v>
      </c>
      <c r="B60" s="6">
        <f>SUM(B61:B64)</f>
        <v>181880.1</v>
      </c>
      <c r="C60" s="6">
        <f>SUM(C61:C64)</f>
        <v>181880.1</v>
      </c>
      <c r="D60" s="6">
        <f>SUM(D61:D64)</f>
        <v>163647.70000000001</v>
      </c>
      <c r="E60" s="6">
        <f>SUM(E61:E64)</f>
        <v>-18232.399999999994</v>
      </c>
      <c r="F60" s="7">
        <f>D60/C60*100</f>
        <v>89.975593811527489</v>
      </c>
      <c r="G60" s="92" t="s">
        <v>136</v>
      </c>
    </row>
    <row r="61" spans="1:8" s="5" customFormat="1" ht="26.4" customHeight="1" x14ac:dyDescent="0.3">
      <c r="A61" s="56" t="s">
        <v>78</v>
      </c>
      <c r="B61" s="7">
        <v>0</v>
      </c>
      <c r="C61" s="7">
        <v>0</v>
      </c>
      <c r="D61" s="7">
        <v>0</v>
      </c>
      <c r="E61" s="7">
        <f>D61-C61</f>
        <v>0</v>
      </c>
      <c r="F61" s="7">
        <v>0</v>
      </c>
      <c r="G61" s="93"/>
    </row>
    <row r="62" spans="1:8" s="5" customFormat="1" ht="39.6" customHeight="1" x14ac:dyDescent="0.3">
      <c r="A62" s="56" t="s">
        <v>79</v>
      </c>
      <c r="B62" s="7">
        <v>0</v>
      </c>
      <c r="C62" s="7">
        <v>0</v>
      </c>
      <c r="D62" s="7">
        <v>0</v>
      </c>
      <c r="E62" s="7">
        <f t="shared" ref="E62:E64" si="18">D62-C62</f>
        <v>0</v>
      </c>
      <c r="F62" s="7">
        <v>0</v>
      </c>
      <c r="G62" s="93"/>
      <c r="H62" s="64"/>
    </row>
    <row r="63" spans="1:8" s="5" customFormat="1" ht="42" customHeight="1" x14ac:dyDescent="0.3">
      <c r="A63" s="56" t="s">
        <v>80</v>
      </c>
      <c r="B63" s="7">
        <v>181880.1</v>
      </c>
      <c r="C63" s="6">
        <v>181880.1</v>
      </c>
      <c r="D63" s="6">
        <v>163647.70000000001</v>
      </c>
      <c r="E63" s="7">
        <f t="shared" si="18"/>
        <v>-18232.399999999994</v>
      </c>
      <c r="F63" s="7">
        <f t="shared" si="8"/>
        <v>89.975593811527489</v>
      </c>
      <c r="G63" s="93"/>
    </row>
    <row r="64" spans="1:8" s="5" customFormat="1" ht="52.5" customHeight="1" x14ac:dyDescent="0.3">
      <c r="A64" s="56" t="s">
        <v>92</v>
      </c>
      <c r="B64" s="7">
        <v>0</v>
      </c>
      <c r="C64" s="7">
        <v>0</v>
      </c>
      <c r="D64" s="7">
        <v>0</v>
      </c>
      <c r="E64" s="7">
        <f t="shared" si="18"/>
        <v>0</v>
      </c>
      <c r="F64" s="7">
        <v>0</v>
      </c>
      <c r="G64" s="94"/>
    </row>
    <row r="65" spans="1:9" s="5" customFormat="1" ht="112.2" customHeight="1" x14ac:dyDescent="0.3">
      <c r="A65" s="55" t="s">
        <v>104</v>
      </c>
      <c r="B65" s="6">
        <f>SUM(B66:B69)</f>
        <v>59387.199999999997</v>
      </c>
      <c r="C65" s="6">
        <f>SUM(C66:C69)</f>
        <v>59387.200000000004</v>
      </c>
      <c r="D65" s="6">
        <f>SUM(D66:D69)</f>
        <v>58417.200000000004</v>
      </c>
      <c r="E65" s="6">
        <f>SUM(E66:E69)</f>
        <v>-970</v>
      </c>
      <c r="F65" s="7">
        <f t="shared" si="8"/>
        <v>98.366651399628196</v>
      </c>
      <c r="G65" s="92" t="s">
        <v>137</v>
      </c>
    </row>
    <row r="66" spans="1:9" s="5" customFormat="1" ht="39" customHeight="1" x14ac:dyDescent="0.3">
      <c r="A66" s="56" t="s">
        <v>78</v>
      </c>
      <c r="B66" s="7">
        <v>0</v>
      </c>
      <c r="C66" s="7">
        <v>0</v>
      </c>
      <c r="D66" s="7">
        <v>0</v>
      </c>
      <c r="E66" s="7">
        <f>D66-C66</f>
        <v>0</v>
      </c>
      <c r="F66" s="7">
        <v>0</v>
      </c>
      <c r="G66" s="93"/>
    </row>
    <row r="67" spans="1:9" s="5" customFormat="1" ht="27.6" customHeight="1" x14ac:dyDescent="0.3">
      <c r="A67" s="56" t="s">
        <v>79</v>
      </c>
      <c r="B67" s="7">
        <v>2.6</v>
      </c>
      <c r="C67" s="6">
        <v>2.6</v>
      </c>
      <c r="D67" s="6">
        <v>2.6</v>
      </c>
      <c r="E67" s="7">
        <f t="shared" ref="E67:E69" si="19">D67-C67</f>
        <v>0</v>
      </c>
      <c r="F67" s="7">
        <f t="shared" si="8"/>
        <v>100</v>
      </c>
      <c r="G67" s="93"/>
    </row>
    <row r="68" spans="1:9" s="5" customFormat="1" ht="33.6" customHeight="1" x14ac:dyDescent="0.3">
      <c r="A68" s="56" t="s">
        <v>80</v>
      </c>
      <c r="B68" s="7">
        <v>59384.6</v>
      </c>
      <c r="C68" s="6">
        <f>1032.3+58352.3</f>
        <v>59384.600000000006</v>
      </c>
      <c r="D68" s="6">
        <f>1032.3+57382.3</f>
        <v>58414.600000000006</v>
      </c>
      <c r="E68" s="7">
        <f t="shared" si="19"/>
        <v>-970</v>
      </c>
      <c r="F68" s="7">
        <f t="shared" si="8"/>
        <v>98.366579887715005</v>
      </c>
      <c r="G68" s="93"/>
    </row>
    <row r="69" spans="1:9" s="5" customFormat="1" ht="42" customHeight="1" x14ac:dyDescent="0.3">
      <c r="A69" s="56" t="s">
        <v>92</v>
      </c>
      <c r="B69" s="7">
        <v>0</v>
      </c>
      <c r="C69" s="7">
        <v>0</v>
      </c>
      <c r="D69" s="7">
        <v>0</v>
      </c>
      <c r="E69" s="7">
        <f t="shared" si="19"/>
        <v>0</v>
      </c>
      <c r="F69" s="7">
        <v>0</v>
      </c>
      <c r="G69" s="94"/>
    </row>
    <row r="70" spans="1:9" s="5" customFormat="1" ht="64.95" customHeight="1" x14ac:dyDescent="0.3">
      <c r="A70" s="55" t="s">
        <v>105</v>
      </c>
      <c r="B70" s="6">
        <f>SUM(B71:B74)</f>
        <v>209155</v>
      </c>
      <c r="C70" s="6">
        <f>SUM(C71:C74)</f>
        <v>209155</v>
      </c>
      <c r="D70" s="6">
        <f>SUM(D71:D74)</f>
        <v>208741.27500000002</v>
      </c>
      <c r="E70" s="6">
        <f>SUM(E71:E74)</f>
        <v>-413.72499999997672</v>
      </c>
      <c r="F70" s="7">
        <f t="shared" si="8"/>
        <v>99.802192154144066</v>
      </c>
      <c r="G70" s="98" t="s">
        <v>146</v>
      </c>
    </row>
    <row r="71" spans="1:9" s="5" customFormat="1" ht="19.2" customHeight="1" x14ac:dyDescent="0.3">
      <c r="A71" s="56" t="s">
        <v>78</v>
      </c>
      <c r="B71" s="7">
        <v>0</v>
      </c>
      <c r="C71" s="7">
        <v>0</v>
      </c>
      <c r="D71" s="7">
        <v>0</v>
      </c>
      <c r="E71" s="7">
        <f>D71-C71</f>
        <v>0</v>
      </c>
      <c r="F71" s="7">
        <v>0</v>
      </c>
      <c r="G71" s="99"/>
    </row>
    <row r="72" spans="1:9" s="5" customFormat="1" ht="94.5" customHeight="1" x14ac:dyDescent="0.3">
      <c r="A72" s="56" t="s">
        <v>79</v>
      </c>
      <c r="B72" s="7">
        <v>208755</v>
      </c>
      <c r="C72" s="6">
        <f>207383.2+1371.8</f>
        <v>208755</v>
      </c>
      <c r="D72" s="6">
        <f>120383.2+87000+1358.075</f>
        <v>208741.27500000002</v>
      </c>
      <c r="E72" s="7">
        <f t="shared" ref="E72:E74" si="20">D72-C72</f>
        <v>-13.724999999976717</v>
      </c>
      <c r="F72" s="7">
        <f t="shared" ref="F72:F88" si="21">D72/C72*100</f>
        <v>99.993425307178285</v>
      </c>
      <c r="G72" s="99"/>
      <c r="H72" s="8"/>
    </row>
    <row r="73" spans="1:9" s="5" customFormat="1" ht="57" customHeight="1" x14ac:dyDescent="0.3">
      <c r="A73" s="56" t="s">
        <v>80</v>
      </c>
      <c r="B73" s="7">
        <v>400</v>
      </c>
      <c r="C73" s="6">
        <v>400</v>
      </c>
      <c r="D73" s="6">
        <v>0</v>
      </c>
      <c r="E73" s="7">
        <f t="shared" si="20"/>
        <v>-400</v>
      </c>
      <c r="F73" s="7">
        <f t="shared" si="21"/>
        <v>0</v>
      </c>
      <c r="G73" s="99"/>
    </row>
    <row r="74" spans="1:9" s="5" customFormat="1" ht="33" customHeight="1" x14ac:dyDescent="0.3">
      <c r="A74" s="56" t="s">
        <v>92</v>
      </c>
      <c r="B74" s="7">
        <v>0</v>
      </c>
      <c r="C74" s="7">
        <v>0</v>
      </c>
      <c r="D74" s="7">
        <v>0</v>
      </c>
      <c r="E74" s="7">
        <f t="shared" si="20"/>
        <v>0</v>
      </c>
      <c r="F74" s="7">
        <v>0</v>
      </c>
      <c r="G74" s="100"/>
      <c r="H74" s="23"/>
      <c r="I74" s="8"/>
    </row>
    <row r="75" spans="1:9" s="5" customFormat="1" ht="59.4" customHeight="1" x14ac:dyDescent="0.3">
      <c r="A75" s="55" t="s">
        <v>106</v>
      </c>
      <c r="B75" s="6">
        <f>SUM(B76:B79)</f>
        <v>16587.3</v>
      </c>
      <c r="C75" s="6">
        <f>SUM(C76:C79)</f>
        <v>16587.3</v>
      </c>
      <c r="D75" s="6">
        <f>SUM(D76:D79)</f>
        <v>16580</v>
      </c>
      <c r="E75" s="6">
        <f>SUM(E76:E79)</f>
        <v>-7.2999999999992724</v>
      </c>
      <c r="F75" s="7">
        <f t="shared" si="21"/>
        <v>99.955990426410565</v>
      </c>
      <c r="G75" s="86" t="s">
        <v>138</v>
      </c>
    </row>
    <row r="76" spans="1:9" s="5" customFormat="1" ht="18" customHeight="1" x14ac:dyDescent="0.3">
      <c r="A76" s="56" t="s">
        <v>78</v>
      </c>
      <c r="B76" s="7">
        <v>0</v>
      </c>
      <c r="C76" s="7">
        <v>0</v>
      </c>
      <c r="D76" s="7">
        <v>0</v>
      </c>
      <c r="E76" s="7">
        <f>D76-C76</f>
        <v>0</v>
      </c>
      <c r="F76" s="7">
        <v>0</v>
      </c>
      <c r="G76" s="87"/>
    </row>
    <row r="77" spans="1:9" s="5" customFormat="1" ht="28.2" customHeight="1" x14ac:dyDescent="0.3">
      <c r="A77" s="56" t="s">
        <v>79</v>
      </c>
      <c r="B77" s="7">
        <v>0</v>
      </c>
      <c r="C77" s="7">
        <v>0</v>
      </c>
      <c r="D77" s="7">
        <v>0</v>
      </c>
      <c r="E77" s="7">
        <f t="shared" ref="E77:E79" si="22">D77-C77</f>
        <v>0</v>
      </c>
      <c r="F77" s="7">
        <v>0</v>
      </c>
      <c r="G77" s="87"/>
    </row>
    <row r="78" spans="1:9" s="5" customFormat="1" ht="39" customHeight="1" x14ac:dyDescent="0.3">
      <c r="A78" s="56" t="s">
        <v>80</v>
      </c>
      <c r="B78" s="7">
        <v>16587.3</v>
      </c>
      <c r="C78" s="6">
        <v>16587.3</v>
      </c>
      <c r="D78" s="6">
        <v>16580</v>
      </c>
      <c r="E78" s="7">
        <f t="shared" si="22"/>
        <v>-7.2999999999992724</v>
      </c>
      <c r="F78" s="7">
        <f t="shared" si="21"/>
        <v>99.955990426410565</v>
      </c>
      <c r="G78" s="87"/>
    </row>
    <row r="79" spans="1:9" s="5" customFormat="1" ht="17.399999999999999" customHeight="1" x14ac:dyDescent="0.3">
      <c r="A79" s="56" t="s">
        <v>92</v>
      </c>
      <c r="B79" s="7">
        <v>0</v>
      </c>
      <c r="C79" s="7">
        <v>0</v>
      </c>
      <c r="D79" s="7">
        <v>0</v>
      </c>
      <c r="E79" s="7">
        <f t="shared" si="22"/>
        <v>0</v>
      </c>
      <c r="F79" s="7">
        <v>0</v>
      </c>
      <c r="G79" s="88"/>
    </row>
    <row r="80" spans="1:9" s="5" customFormat="1" ht="64.95" customHeight="1" x14ac:dyDescent="0.3">
      <c r="A80" s="55" t="s">
        <v>107</v>
      </c>
      <c r="B80" s="6">
        <f>SUM(B81:B84)</f>
        <v>115218.7</v>
      </c>
      <c r="C80" s="6">
        <f>SUM(C81:C84)</f>
        <v>115218.7</v>
      </c>
      <c r="D80" s="6">
        <f>SUM(D81:D84)</f>
        <v>114819.9</v>
      </c>
      <c r="E80" s="6">
        <f>SUM(E81:E84)</f>
        <v>-398.79999999999927</v>
      </c>
      <c r="F80" s="7">
        <f t="shared" si="21"/>
        <v>99.653875629563601</v>
      </c>
      <c r="G80" s="59" t="s">
        <v>139</v>
      </c>
    </row>
    <row r="81" spans="1:11" s="5" customFormat="1" ht="15" customHeight="1" x14ac:dyDescent="0.3">
      <c r="A81" s="56" t="s">
        <v>78</v>
      </c>
      <c r="B81" s="7">
        <v>0</v>
      </c>
      <c r="C81" s="6">
        <v>0</v>
      </c>
      <c r="D81" s="6">
        <v>0</v>
      </c>
      <c r="E81" s="7">
        <f>D81-C81</f>
        <v>0</v>
      </c>
      <c r="F81" s="7">
        <v>0</v>
      </c>
      <c r="G81" s="58"/>
    </row>
    <row r="82" spans="1:11" s="5" customFormat="1" ht="15" customHeight="1" x14ac:dyDescent="0.3">
      <c r="A82" s="56" t="s">
        <v>79</v>
      </c>
      <c r="B82" s="7">
        <v>94732.7</v>
      </c>
      <c r="C82" s="6">
        <v>94732.7</v>
      </c>
      <c r="D82" s="6">
        <v>94567.7</v>
      </c>
      <c r="E82" s="7">
        <f t="shared" ref="E82:E84" si="23">D82-C82</f>
        <v>-165</v>
      </c>
      <c r="F82" s="7">
        <f t="shared" si="21"/>
        <v>99.825825718046673</v>
      </c>
      <c r="G82" s="58"/>
    </row>
    <row r="83" spans="1:11" s="5" customFormat="1" ht="15" customHeight="1" x14ac:dyDescent="0.3">
      <c r="A83" s="56" t="s">
        <v>80</v>
      </c>
      <c r="B83" s="7">
        <v>20486</v>
      </c>
      <c r="C83" s="6">
        <f>20486</f>
        <v>20486</v>
      </c>
      <c r="D83" s="6">
        <v>20252.2</v>
      </c>
      <c r="E83" s="7">
        <f t="shared" si="23"/>
        <v>-233.79999999999927</v>
      </c>
      <c r="F83" s="7">
        <f t="shared" si="21"/>
        <v>98.858732793127018</v>
      </c>
      <c r="G83" s="58"/>
    </row>
    <row r="84" spans="1:11" s="5" customFormat="1" ht="14.4" customHeight="1" x14ac:dyDescent="0.3">
      <c r="A84" s="56" t="s">
        <v>92</v>
      </c>
      <c r="B84" s="7">
        <v>0</v>
      </c>
      <c r="C84" s="7">
        <v>0</v>
      </c>
      <c r="D84" s="7">
        <v>0</v>
      </c>
      <c r="E84" s="7">
        <f t="shared" si="23"/>
        <v>0</v>
      </c>
      <c r="F84" s="7">
        <v>0</v>
      </c>
      <c r="G84" s="58"/>
    </row>
    <row r="85" spans="1:11" s="5" customFormat="1" ht="49.2" customHeight="1" x14ac:dyDescent="0.3">
      <c r="A85" s="55" t="s">
        <v>108</v>
      </c>
      <c r="B85" s="6">
        <f>SUM(B86:B89)</f>
        <v>686.5</v>
      </c>
      <c r="C85" s="6">
        <f>SUM(C86:C89)</f>
        <v>686.5</v>
      </c>
      <c r="D85" s="6">
        <f>SUM(D86:D89)</f>
        <v>86.5</v>
      </c>
      <c r="E85" s="6">
        <f>SUM(E86:E89)</f>
        <v>-600</v>
      </c>
      <c r="F85" s="7">
        <f t="shared" si="21"/>
        <v>12.60014566642389</v>
      </c>
      <c r="G85" s="83" t="s">
        <v>140</v>
      </c>
    </row>
    <row r="86" spans="1:11" s="5" customFormat="1" ht="27" customHeight="1" x14ac:dyDescent="0.3">
      <c r="A86" s="56" t="s">
        <v>78</v>
      </c>
      <c r="B86" s="7">
        <v>0</v>
      </c>
      <c r="C86" s="7">
        <v>0</v>
      </c>
      <c r="D86" s="7">
        <v>0</v>
      </c>
      <c r="E86" s="7">
        <f>D86-C86</f>
        <v>0</v>
      </c>
      <c r="F86" s="7">
        <v>0</v>
      </c>
      <c r="G86" s="84"/>
    </row>
    <row r="87" spans="1:11" s="5" customFormat="1" ht="17.399999999999999" customHeight="1" x14ac:dyDescent="0.3">
      <c r="A87" s="56" t="s">
        <v>79</v>
      </c>
      <c r="B87" s="7">
        <v>0</v>
      </c>
      <c r="C87" s="6">
        <v>0</v>
      </c>
      <c r="D87" s="6">
        <v>0</v>
      </c>
      <c r="E87" s="7">
        <f t="shared" ref="E87:E89" si="24">D87-C87</f>
        <v>0</v>
      </c>
      <c r="F87" s="7">
        <v>0</v>
      </c>
      <c r="G87" s="84"/>
    </row>
    <row r="88" spans="1:11" s="5" customFormat="1" ht="16.2" customHeight="1" x14ac:dyDescent="0.3">
      <c r="A88" s="56" t="s">
        <v>80</v>
      </c>
      <c r="B88" s="7">
        <v>686.5</v>
      </c>
      <c r="C88" s="6">
        <v>686.5</v>
      </c>
      <c r="D88" s="6">
        <v>86.5</v>
      </c>
      <c r="E88" s="7">
        <f t="shared" si="24"/>
        <v>-600</v>
      </c>
      <c r="F88" s="7">
        <f t="shared" si="21"/>
        <v>12.60014566642389</v>
      </c>
      <c r="G88" s="84"/>
    </row>
    <row r="89" spans="1:11" s="5" customFormat="1" ht="15.6" x14ac:dyDescent="0.3">
      <c r="A89" s="56" t="s">
        <v>92</v>
      </c>
      <c r="B89" s="7">
        <v>0</v>
      </c>
      <c r="C89" s="7">
        <v>0</v>
      </c>
      <c r="D89" s="7">
        <v>0</v>
      </c>
      <c r="E89" s="7">
        <f t="shared" si="24"/>
        <v>0</v>
      </c>
      <c r="F89" s="7">
        <v>0</v>
      </c>
      <c r="G89" s="85"/>
    </row>
    <row r="90" spans="1:11" s="5" customFormat="1" ht="45.75" customHeight="1" x14ac:dyDescent="0.3">
      <c r="A90" s="9"/>
    </row>
    <row r="91" spans="1:11" s="5" customFormat="1" ht="18" x14ac:dyDescent="0.35">
      <c r="A91" s="105" t="s">
        <v>141</v>
      </c>
      <c r="B91" s="105"/>
      <c r="C91" s="106" t="s">
        <v>142</v>
      </c>
      <c r="D91" s="106"/>
      <c r="E91" s="10"/>
      <c r="F91" s="10"/>
      <c r="G91" s="10"/>
    </row>
    <row r="92" spans="1:11" s="5" customFormat="1" x14ac:dyDescent="0.3">
      <c r="A92" s="82" t="s">
        <v>81</v>
      </c>
      <c r="B92" s="82"/>
      <c r="C92" s="107" t="s">
        <v>82</v>
      </c>
      <c r="D92" s="107"/>
      <c r="E92" s="11"/>
      <c r="F92" s="11"/>
      <c r="G92" s="62" t="s">
        <v>83</v>
      </c>
      <c r="H92" s="12"/>
      <c r="I92" s="12"/>
      <c r="J92" s="12"/>
      <c r="K92" s="12"/>
    </row>
    <row r="93" spans="1:11" s="5" customFormat="1" x14ac:dyDescent="0.3">
      <c r="A93" s="11"/>
      <c r="B93" s="11"/>
      <c r="C93" s="11"/>
      <c r="D93" s="12"/>
      <c r="E93" s="12"/>
      <c r="F93" s="12"/>
      <c r="G93" s="12"/>
      <c r="H93" s="12"/>
      <c r="I93" s="12"/>
      <c r="J93" s="12"/>
      <c r="K93" s="12"/>
    </row>
    <row r="94" spans="1:11" s="5" customFormat="1" ht="18" x14ac:dyDescent="0.3">
      <c r="A94" s="101" t="s">
        <v>152</v>
      </c>
      <c r="B94" s="101"/>
      <c r="C94" s="102" t="s">
        <v>153</v>
      </c>
      <c r="D94" s="102"/>
      <c r="E94" s="13"/>
      <c r="F94" s="13"/>
      <c r="G94" s="14"/>
      <c r="H94" s="12"/>
      <c r="I94" s="12"/>
      <c r="J94" s="12"/>
      <c r="K94" s="12"/>
    </row>
    <row r="95" spans="1:11" s="5" customFormat="1" x14ac:dyDescent="0.3">
      <c r="A95" s="82" t="s">
        <v>84</v>
      </c>
      <c r="B95" s="82"/>
      <c r="C95" s="82" t="s">
        <v>82</v>
      </c>
      <c r="D95" s="82"/>
      <c r="E95" s="11"/>
      <c r="F95" s="11"/>
      <c r="G95" s="62" t="s">
        <v>83</v>
      </c>
      <c r="H95" s="12"/>
      <c r="I95" s="12"/>
      <c r="J95" s="12"/>
      <c r="K95" s="12"/>
    </row>
    <row r="96" spans="1:11" s="5" customFormat="1" x14ac:dyDescent="0.3">
      <c r="A96" s="15"/>
      <c r="B96" s="15"/>
      <c r="C96" s="11"/>
      <c r="D96" s="11"/>
      <c r="E96" s="11"/>
      <c r="F96" s="11"/>
      <c r="G96" s="11"/>
      <c r="H96" s="12"/>
      <c r="I96" s="12"/>
      <c r="J96" s="12"/>
      <c r="K96" s="12"/>
    </row>
    <row r="97" spans="1:11" s="5" customFormat="1" ht="18" x14ac:dyDescent="0.3">
      <c r="A97" s="101" t="s">
        <v>123</v>
      </c>
      <c r="B97" s="101"/>
      <c r="C97" s="102" t="s">
        <v>122</v>
      </c>
      <c r="D97" s="102"/>
      <c r="E97" s="13"/>
      <c r="F97" s="13"/>
      <c r="G97" s="14"/>
      <c r="H97" s="12"/>
      <c r="I97" s="12"/>
      <c r="J97" s="12"/>
      <c r="K97" s="12"/>
    </row>
    <row r="98" spans="1:11" s="5" customFormat="1" x14ac:dyDescent="0.3">
      <c r="A98" s="82" t="s">
        <v>85</v>
      </c>
      <c r="B98" s="82"/>
      <c r="C98" s="82" t="s">
        <v>82</v>
      </c>
      <c r="D98" s="82"/>
      <c r="E98" s="11"/>
      <c r="F98" s="11"/>
      <c r="G98" s="62" t="s">
        <v>83</v>
      </c>
      <c r="H98" s="12"/>
      <c r="I98" s="12"/>
      <c r="J98" s="12"/>
      <c r="K98" s="12"/>
    </row>
    <row r="99" spans="1:11" s="5" customFormat="1" x14ac:dyDescent="0.3">
      <c r="A99" s="15"/>
      <c r="B99" s="15"/>
      <c r="C99" s="11"/>
      <c r="D99" s="11"/>
      <c r="E99" s="11"/>
      <c r="F99" s="11"/>
      <c r="G99" s="11"/>
      <c r="H99" s="12"/>
      <c r="I99" s="12"/>
      <c r="J99" s="12"/>
      <c r="K99" s="12"/>
    </row>
    <row r="100" spans="1:11" s="5" customFormat="1" ht="18" x14ac:dyDescent="0.3">
      <c r="A100" s="101" t="s">
        <v>119</v>
      </c>
      <c r="B100" s="101"/>
      <c r="C100" s="102" t="s">
        <v>120</v>
      </c>
      <c r="D100" s="102"/>
      <c r="E100" s="13"/>
      <c r="F100" s="13"/>
      <c r="G100" s="14"/>
      <c r="H100" s="12"/>
      <c r="I100" s="12"/>
      <c r="J100" s="12"/>
      <c r="K100" s="12"/>
    </row>
    <row r="101" spans="1:11" s="5" customFormat="1" x14ac:dyDescent="0.3">
      <c r="A101" s="82" t="s">
        <v>109</v>
      </c>
      <c r="B101" s="82"/>
      <c r="C101" s="82" t="s">
        <v>82</v>
      </c>
      <c r="D101" s="82"/>
      <c r="E101" s="11"/>
      <c r="F101" s="11"/>
      <c r="G101" s="62" t="s">
        <v>83</v>
      </c>
      <c r="H101" s="12"/>
      <c r="I101" s="12"/>
      <c r="J101" s="12"/>
      <c r="K101" s="12"/>
    </row>
    <row r="102" spans="1:11" s="5" customFormat="1" x14ac:dyDescent="0.3">
      <c r="A102" s="15"/>
      <c r="B102" s="15"/>
      <c r="C102" s="11"/>
      <c r="D102" s="11"/>
      <c r="E102" s="11"/>
      <c r="F102" s="11"/>
      <c r="G102" s="11"/>
      <c r="H102" s="12"/>
      <c r="I102" s="12"/>
      <c r="J102" s="12"/>
      <c r="K102" s="12"/>
    </row>
    <row r="103" spans="1:11" s="5" customFormat="1" ht="18" x14ac:dyDescent="0.3">
      <c r="A103" s="101" t="s">
        <v>143</v>
      </c>
      <c r="B103" s="101"/>
      <c r="C103" s="102" t="s">
        <v>144</v>
      </c>
      <c r="D103" s="102"/>
      <c r="E103" s="13"/>
      <c r="F103" s="13"/>
      <c r="G103" s="14"/>
      <c r="H103" s="12"/>
      <c r="I103" s="12"/>
      <c r="J103" s="12"/>
      <c r="K103" s="12"/>
    </row>
    <row r="104" spans="1:11" s="5" customFormat="1" x14ac:dyDescent="0.3">
      <c r="A104" s="82" t="s">
        <v>110</v>
      </c>
      <c r="B104" s="82"/>
      <c r="C104" s="82" t="s">
        <v>82</v>
      </c>
      <c r="D104" s="82"/>
      <c r="E104" s="11"/>
      <c r="F104" s="11"/>
      <c r="G104" s="62" t="s">
        <v>83</v>
      </c>
      <c r="H104" s="12"/>
      <c r="I104" s="12"/>
      <c r="J104" s="12"/>
      <c r="K104" s="12"/>
    </row>
    <row r="105" spans="1:11" s="5" customFormat="1" x14ac:dyDescent="0.3">
      <c r="A105" s="15"/>
      <c r="B105" s="15"/>
      <c r="C105" s="11"/>
      <c r="D105" s="11"/>
      <c r="E105" s="11"/>
      <c r="F105" s="11"/>
      <c r="G105" s="11"/>
      <c r="H105" s="12"/>
      <c r="I105" s="12"/>
      <c r="J105" s="12"/>
      <c r="K105" s="12"/>
    </row>
    <row r="106" spans="1:11" s="5" customFormat="1" ht="27.75" customHeight="1" x14ac:dyDescent="0.35">
      <c r="A106" s="80" t="s">
        <v>111</v>
      </c>
      <c r="B106" s="80"/>
      <c r="C106" s="24"/>
      <c r="D106" s="14"/>
      <c r="E106" s="14"/>
      <c r="F106" s="14"/>
      <c r="G106" s="25" t="s">
        <v>112</v>
      </c>
      <c r="H106" s="16"/>
      <c r="I106" s="16"/>
      <c r="J106" s="16"/>
      <c r="K106" s="16"/>
    </row>
    <row r="107" spans="1:11" s="5" customFormat="1" x14ac:dyDescent="0.3">
      <c r="A107" s="81" t="s">
        <v>86</v>
      </c>
      <c r="B107" s="81"/>
      <c r="C107" s="82" t="s">
        <v>83</v>
      </c>
      <c r="D107" s="82"/>
      <c r="E107" s="15"/>
      <c r="F107" s="15"/>
      <c r="G107" s="62" t="s">
        <v>87</v>
      </c>
      <c r="H107" s="16"/>
      <c r="I107" s="16"/>
      <c r="J107" s="16"/>
      <c r="K107" s="16"/>
    </row>
    <row r="108" spans="1:11" s="5" customFormat="1" ht="18" x14ac:dyDescent="0.3">
      <c r="A108" s="9"/>
    </row>
    <row r="109" spans="1:11" s="5" customFormat="1" ht="22.95" customHeight="1" x14ac:dyDescent="0.35">
      <c r="A109" s="80" t="s">
        <v>124</v>
      </c>
      <c r="B109" s="80"/>
      <c r="C109" s="24"/>
      <c r="D109" s="14"/>
      <c r="E109" s="14"/>
      <c r="F109" s="14"/>
      <c r="G109" s="25" t="s">
        <v>125</v>
      </c>
      <c r="H109" s="16"/>
      <c r="I109" s="16"/>
      <c r="J109" s="16"/>
      <c r="K109" s="16"/>
    </row>
    <row r="110" spans="1:11" s="5" customFormat="1" x14ac:dyDescent="0.3">
      <c r="A110" s="81" t="s">
        <v>86</v>
      </c>
      <c r="B110" s="81"/>
      <c r="C110" s="82" t="s">
        <v>83</v>
      </c>
      <c r="D110" s="82"/>
      <c r="E110" s="15"/>
      <c r="F110" s="15"/>
      <c r="G110" s="62" t="s">
        <v>87</v>
      </c>
      <c r="H110" s="16"/>
      <c r="I110" s="16"/>
      <c r="J110" s="16"/>
      <c r="K110" s="16"/>
    </row>
    <row r="111" spans="1:11" s="5" customFormat="1" ht="18" x14ac:dyDescent="0.3">
      <c r="A111" s="9"/>
    </row>
    <row r="112" spans="1:11" s="5" customFormat="1" ht="18" x14ac:dyDescent="0.3">
      <c r="A112" s="9"/>
    </row>
    <row r="113" spans="1:4" s="5" customFormat="1" ht="18" x14ac:dyDescent="0.3">
      <c r="A113" s="9"/>
    </row>
    <row r="114" spans="1:4" s="5" customFormat="1" ht="18" x14ac:dyDescent="0.3">
      <c r="A114" s="9"/>
    </row>
    <row r="115" spans="1:4" s="5" customFormat="1" ht="18" x14ac:dyDescent="0.3">
      <c r="A115" s="9"/>
    </row>
    <row r="116" spans="1:4" s="5" customFormat="1" ht="18" x14ac:dyDescent="0.3">
      <c r="A116" s="9"/>
    </row>
    <row r="117" spans="1:4" s="5" customFormat="1" ht="18" x14ac:dyDescent="0.3">
      <c r="A117" s="9"/>
    </row>
    <row r="118" spans="1:4" s="5" customFormat="1" ht="18" x14ac:dyDescent="0.3">
      <c r="A118" s="9"/>
    </row>
    <row r="119" spans="1:4" s="5" customFormat="1" ht="18" x14ac:dyDescent="0.3">
      <c r="A119" s="9"/>
    </row>
    <row r="120" spans="1:4" s="5" customFormat="1" ht="18" x14ac:dyDescent="0.3">
      <c r="A120" s="9"/>
    </row>
    <row r="121" spans="1:4" s="5" customFormat="1" ht="18" x14ac:dyDescent="0.3">
      <c r="A121" s="9"/>
    </row>
    <row r="122" spans="1:4" s="5" customFormat="1" ht="18" x14ac:dyDescent="0.3">
      <c r="A122" s="9"/>
    </row>
    <row r="123" spans="1:4" s="5" customFormat="1" ht="18" x14ac:dyDescent="0.3">
      <c r="A123" s="9"/>
    </row>
    <row r="124" spans="1:4" s="5" customFormat="1" ht="18" x14ac:dyDescent="0.3">
      <c r="A124" s="9"/>
    </row>
    <row r="125" spans="1:4" s="5" customFormat="1" ht="18" x14ac:dyDescent="0.3">
      <c r="A125" s="9"/>
    </row>
    <row r="126" spans="1:4" s="5" customFormat="1" ht="18" x14ac:dyDescent="0.3">
      <c r="A126" s="9"/>
      <c r="C126" s="26"/>
      <c r="D126" s="26"/>
    </row>
    <row r="127" spans="1:4" s="5" customFormat="1" ht="18" x14ac:dyDescent="0.3">
      <c r="A127" s="9"/>
      <c r="C127" s="26"/>
      <c r="D127" s="26"/>
    </row>
    <row r="128" spans="1:4" s="5" customFormat="1" ht="18" x14ac:dyDescent="0.3">
      <c r="A128" s="9"/>
      <c r="C128" s="26"/>
      <c r="D128" s="26"/>
    </row>
    <row r="129" spans="1:4" s="5" customFormat="1" ht="18" x14ac:dyDescent="0.3">
      <c r="A129" s="9"/>
      <c r="C129" s="26"/>
      <c r="D129" s="26"/>
    </row>
    <row r="130" spans="1:4" s="5" customFormat="1" ht="18" x14ac:dyDescent="0.3">
      <c r="A130" s="9"/>
      <c r="C130" s="26"/>
      <c r="D130" s="26"/>
    </row>
    <row r="131" spans="1:4" s="5" customFormat="1" ht="18" x14ac:dyDescent="0.3">
      <c r="A131" s="9"/>
      <c r="C131" s="26"/>
      <c r="D131" s="26"/>
    </row>
    <row r="132" spans="1:4" s="5" customFormat="1" ht="18" x14ac:dyDescent="0.3">
      <c r="A132" s="9"/>
    </row>
    <row r="133" spans="1:4" s="5" customFormat="1" ht="18" x14ac:dyDescent="0.3">
      <c r="A133" s="9"/>
    </row>
    <row r="134" spans="1:4" ht="18" x14ac:dyDescent="0.3">
      <c r="A134" s="3"/>
    </row>
    <row r="135" spans="1:4" ht="18" x14ac:dyDescent="0.3">
      <c r="A135" s="3"/>
    </row>
    <row r="136" spans="1:4" ht="18" x14ac:dyDescent="0.3">
      <c r="A136" s="3"/>
    </row>
    <row r="137" spans="1:4" ht="18" x14ac:dyDescent="0.3">
      <c r="A137" s="3"/>
    </row>
    <row r="138" spans="1:4" ht="18" x14ac:dyDescent="0.3">
      <c r="A138" s="3"/>
    </row>
    <row r="139" spans="1:4" ht="18" x14ac:dyDescent="0.3">
      <c r="A139" s="3"/>
    </row>
    <row r="140" spans="1:4" ht="18" x14ac:dyDescent="0.3">
      <c r="A140" s="3"/>
    </row>
    <row r="141" spans="1:4" ht="18" x14ac:dyDescent="0.3">
      <c r="A141" s="3"/>
    </row>
    <row r="142" spans="1:4" ht="18" x14ac:dyDescent="0.3">
      <c r="A142" s="3"/>
    </row>
    <row r="143" spans="1:4" ht="18" x14ac:dyDescent="0.3">
      <c r="A143" s="3"/>
    </row>
    <row r="144" spans="1:4" ht="18" x14ac:dyDescent="0.3">
      <c r="A144" s="3"/>
    </row>
    <row r="145" spans="1:1" ht="18" x14ac:dyDescent="0.3">
      <c r="A145" s="3"/>
    </row>
    <row r="146" spans="1:1" ht="18" x14ac:dyDescent="0.3">
      <c r="A146" s="3"/>
    </row>
    <row r="147" spans="1:1" ht="18" x14ac:dyDescent="0.3">
      <c r="A147" s="3"/>
    </row>
    <row r="148" spans="1:1" ht="18" x14ac:dyDescent="0.3">
      <c r="A148" s="3"/>
    </row>
    <row r="149" spans="1:1" ht="18" x14ac:dyDescent="0.3">
      <c r="A149" s="3"/>
    </row>
    <row r="150" spans="1:1" ht="18" x14ac:dyDescent="0.3">
      <c r="A150" s="3"/>
    </row>
    <row r="151" spans="1:1" ht="18" x14ac:dyDescent="0.3">
      <c r="A151" s="3"/>
    </row>
    <row r="152" spans="1:1" ht="18" x14ac:dyDescent="0.3">
      <c r="A152" s="3"/>
    </row>
    <row r="153" spans="1:1" ht="18" x14ac:dyDescent="0.3">
      <c r="A153" s="3"/>
    </row>
    <row r="154" spans="1:1" ht="18" x14ac:dyDescent="0.3">
      <c r="A154" s="3"/>
    </row>
    <row r="155" spans="1:1" ht="18" x14ac:dyDescent="0.3">
      <c r="A155" s="3"/>
    </row>
    <row r="156" spans="1:1" ht="18" x14ac:dyDescent="0.3">
      <c r="A156" s="3"/>
    </row>
    <row r="157" spans="1:1" ht="18" x14ac:dyDescent="0.3">
      <c r="A157" s="3"/>
    </row>
    <row r="158" spans="1:1" ht="18" x14ac:dyDescent="0.3">
      <c r="A158" s="3"/>
    </row>
    <row r="159" spans="1:1" ht="18" x14ac:dyDescent="0.3">
      <c r="A159" s="3"/>
    </row>
    <row r="160" spans="1:1" ht="18" x14ac:dyDescent="0.3">
      <c r="A160" s="3"/>
    </row>
    <row r="161" spans="1:1" ht="18" x14ac:dyDescent="0.3">
      <c r="A161" s="3"/>
    </row>
    <row r="162" spans="1:1" ht="18" x14ac:dyDescent="0.3">
      <c r="A162" s="3"/>
    </row>
    <row r="163" spans="1:1" ht="18" x14ac:dyDescent="0.3">
      <c r="A163" s="3"/>
    </row>
    <row r="164" spans="1:1" ht="18" x14ac:dyDescent="0.3">
      <c r="A164" s="3"/>
    </row>
    <row r="165" spans="1:1" ht="18" x14ac:dyDescent="0.3">
      <c r="A165" s="3"/>
    </row>
    <row r="166" spans="1:1" ht="18" x14ac:dyDescent="0.3">
      <c r="A166" s="3"/>
    </row>
    <row r="167" spans="1:1" ht="18" x14ac:dyDescent="0.3">
      <c r="A167" s="3"/>
    </row>
    <row r="168" spans="1:1" ht="18" x14ac:dyDescent="0.3">
      <c r="A168" s="3"/>
    </row>
    <row r="169" spans="1:1" ht="18" x14ac:dyDescent="0.3">
      <c r="A169" s="3"/>
    </row>
    <row r="170" spans="1:1" ht="18" x14ac:dyDescent="0.3">
      <c r="A170" s="3"/>
    </row>
    <row r="171" spans="1:1" ht="18" x14ac:dyDescent="0.3">
      <c r="A171" s="3"/>
    </row>
    <row r="172" spans="1:1" ht="18" x14ac:dyDescent="0.3">
      <c r="A172" s="3"/>
    </row>
    <row r="173" spans="1:1" ht="18" x14ac:dyDescent="0.3">
      <c r="A173" s="3"/>
    </row>
    <row r="174" spans="1:1" ht="18" x14ac:dyDescent="0.3">
      <c r="A174" s="3"/>
    </row>
    <row r="175" spans="1:1" ht="18" x14ac:dyDescent="0.3">
      <c r="A175" s="3"/>
    </row>
    <row r="176" spans="1:1" ht="18" x14ac:dyDescent="0.3">
      <c r="A176" s="3"/>
    </row>
    <row r="177" spans="1:1" ht="18" x14ac:dyDescent="0.3">
      <c r="A177" s="3"/>
    </row>
    <row r="178" spans="1:1" ht="18" x14ac:dyDescent="0.3">
      <c r="A178" s="3"/>
    </row>
    <row r="179" spans="1:1" ht="18" x14ac:dyDescent="0.3">
      <c r="A179" s="3"/>
    </row>
    <row r="180" spans="1:1" ht="18" x14ac:dyDescent="0.3">
      <c r="A180" s="3"/>
    </row>
    <row r="181" spans="1:1" ht="18" x14ac:dyDescent="0.3">
      <c r="A181" s="3"/>
    </row>
    <row r="182" spans="1:1" ht="18" x14ac:dyDescent="0.3">
      <c r="A182" s="3"/>
    </row>
    <row r="183" spans="1:1" ht="18" x14ac:dyDescent="0.3">
      <c r="A183" s="3"/>
    </row>
    <row r="184" spans="1:1" ht="18" x14ac:dyDescent="0.3">
      <c r="A184" s="3"/>
    </row>
    <row r="185" spans="1:1" ht="18" x14ac:dyDescent="0.3">
      <c r="A185" s="3"/>
    </row>
    <row r="186" spans="1:1" ht="18" x14ac:dyDescent="0.3">
      <c r="A186" s="3"/>
    </row>
    <row r="187" spans="1:1" ht="18" x14ac:dyDescent="0.3">
      <c r="A187" s="3"/>
    </row>
    <row r="188" spans="1:1" ht="18" x14ac:dyDescent="0.3">
      <c r="A188" s="3"/>
    </row>
    <row r="189" spans="1:1" ht="18" x14ac:dyDescent="0.3">
      <c r="A189" s="3"/>
    </row>
    <row r="190" spans="1:1" ht="18" x14ac:dyDescent="0.3">
      <c r="A190" s="3"/>
    </row>
    <row r="191" spans="1:1" ht="18" x14ac:dyDescent="0.3">
      <c r="A191" s="3"/>
    </row>
    <row r="192" spans="1:1" ht="18" x14ac:dyDescent="0.3">
      <c r="A192" s="3"/>
    </row>
    <row r="193" spans="1:1" ht="18" x14ac:dyDescent="0.3">
      <c r="A193" s="3"/>
    </row>
    <row r="194" spans="1:1" ht="18" x14ac:dyDescent="0.3">
      <c r="A194" s="3"/>
    </row>
    <row r="195" spans="1:1" ht="18" x14ac:dyDescent="0.3">
      <c r="A195" s="3"/>
    </row>
    <row r="196" spans="1:1" ht="18" x14ac:dyDescent="0.3">
      <c r="A196" s="3"/>
    </row>
    <row r="197" spans="1:1" ht="18" x14ac:dyDescent="0.3">
      <c r="A197" s="3"/>
    </row>
    <row r="198" spans="1:1" ht="18" x14ac:dyDescent="0.3">
      <c r="A198" s="3"/>
    </row>
    <row r="199" spans="1:1" ht="18" x14ac:dyDescent="0.3">
      <c r="A199" s="3"/>
    </row>
    <row r="200" spans="1:1" ht="18" x14ac:dyDescent="0.3">
      <c r="A200" s="3"/>
    </row>
    <row r="201" spans="1:1" ht="18" x14ac:dyDescent="0.3">
      <c r="A201" s="3"/>
    </row>
    <row r="202" spans="1:1" ht="18" x14ac:dyDescent="0.3">
      <c r="A202" s="3"/>
    </row>
    <row r="203" spans="1:1" ht="18" x14ac:dyDescent="0.3">
      <c r="A203" s="3"/>
    </row>
    <row r="204" spans="1:1" ht="18" x14ac:dyDescent="0.3">
      <c r="A204" s="3"/>
    </row>
    <row r="205" spans="1:1" ht="18" x14ac:dyDescent="0.3">
      <c r="A205" s="3"/>
    </row>
    <row r="206" spans="1:1" ht="18" x14ac:dyDescent="0.3">
      <c r="A206" s="3"/>
    </row>
    <row r="207" spans="1:1" ht="18" x14ac:dyDescent="0.3">
      <c r="A207" s="3"/>
    </row>
    <row r="208" spans="1:1" ht="18" x14ac:dyDescent="0.3">
      <c r="A208" s="3"/>
    </row>
    <row r="209" spans="1:1" ht="18" x14ac:dyDescent="0.3">
      <c r="A209" s="3"/>
    </row>
    <row r="210" spans="1:1" ht="18" x14ac:dyDescent="0.3">
      <c r="A210" s="3"/>
    </row>
    <row r="211" spans="1:1" ht="18" x14ac:dyDescent="0.3">
      <c r="A211" s="3"/>
    </row>
    <row r="212" spans="1:1" ht="18" x14ac:dyDescent="0.3">
      <c r="A212" s="3"/>
    </row>
    <row r="213" spans="1:1" ht="18" x14ac:dyDescent="0.3">
      <c r="A213" s="3"/>
    </row>
    <row r="214" spans="1:1" ht="18" x14ac:dyDescent="0.3">
      <c r="A214" s="3"/>
    </row>
    <row r="215" spans="1:1" ht="18" x14ac:dyDescent="0.3">
      <c r="A215" s="3"/>
    </row>
    <row r="216" spans="1:1" ht="18" x14ac:dyDescent="0.3">
      <c r="A216" s="3"/>
    </row>
    <row r="217" spans="1:1" ht="18" x14ac:dyDescent="0.3">
      <c r="A217" s="3"/>
    </row>
    <row r="218" spans="1:1" ht="18" x14ac:dyDescent="0.3">
      <c r="A218" s="3"/>
    </row>
    <row r="219" spans="1:1" ht="18" x14ac:dyDescent="0.3">
      <c r="A219" s="3"/>
    </row>
    <row r="220" spans="1:1" ht="18" x14ac:dyDescent="0.3">
      <c r="A220" s="3"/>
    </row>
    <row r="221" spans="1:1" ht="18" x14ac:dyDescent="0.3">
      <c r="A221" s="3"/>
    </row>
    <row r="222" spans="1:1" ht="18" x14ac:dyDescent="0.3">
      <c r="A222" s="3"/>
    </row>
    <row r="223" spans="1:1" ht="18" x14ac:dyDescent="0.3">
      <c r="A223" s="3"/>
    </row>
    <row r="224" spans="1:1" ht="18" x14ac:dyDescent="0.3">
      <c r="A224" s="3"/>
    </row>
    <row r="225" spans="1:1" ht="18" x14ac:dyDescent="0.3">
      <c r="A225" s="3"/>
    </row>
    <row r="226" spans="1:1" ht="18" x14ac:dyDescent="0.3">
      <c r="A226" s="3"/>
    </row>
    <row r="227" spans="1:1" ht="18" x14ac:dyDescent="0.3">
      <c r="A227" s="3"/>
    </row>
    <row r="228" spans="1:1" ht="18" x14ac:dyDescent="0.3">
      <c r="A228" s="3"/>
    </row>
    <row r="229" spans="1:1" ht="18" x14ac:dyDescent="0.3">
      <c r="A229" s="3"/>
    </row>
    <row r="230" spans="1:1" ht="18" x14ac:dyDescent="0.3">
      <c r="A230" s="3"/>
    </row>
    <row r="231" spans="1:1" ht="18" x14ac:dyDescent="0.3">
      <c r="A231" s="3"/>
    </row>
    <row r="232" spans="1:1" ht="18" x14ac:dyDescent="0.3">
      <c r="A232" s="3"/>
    </row>
    <row r="233" spans="1:1" ht="18" x14ac:dyDescent="0.3">
      <c r="A233" s="3"/>
    </row>
    <row r="234" spans="1:1" ht="18" x14ac:dyDescent="0.3">
      <c r="A234" s="3"/>
    </row>
    <row r="235" spans="1:1" ht="18" x14ac:dyDescent="0.3">
      <c r="A235" s="3"/>
    </row>
    <row r="236" spans="1:1" ht="18" x14ac:dyDescent="0.3">
      <c r="A236" s="3"/>
    </row>
    <row r="237" spans="1:1" ht="18" x14ac:dyDescent="0.3">
      <c r="A237" s="3"/>
    </row>
    <row r="238" spans="1:1" ht="18" x14ac:dyDescent="0.3">
      <c r="A238" s="3"/>
    </row>
    <row r="239" spans="1:1" ht="18" x14ac:dyDescent="0.3">
      <c r="A239" s="3"/>
    </row>
    <row r="240" spans="1:1" ht="18" x14ac:dyDescent="0.3">
      <c r="A240" s="3"/>
    </row>
    <row r="241" spans="1:1" ht="18" x14ac:dyDescent="0.3">
      <c r="A241" s="3"/>
    </row>
    <row r="242" spans="1:1" ht="18" x14ac:dyDescent="0.3">
      <c r="A242" s="3"/>
    </row>
    <row r="243" spans="1:1" ht="18" x14ac:dyDescent="0.3">
      <c r="A243" s="3"/>
    </row>
    <row r="244" spans="1:1" ht="18" x14ac:dyDescent="0.3">
      <c r="A244" s="3"/>
    </row>
    <row r="245" spans="1:1" ht="18" x14ac:dyDescent="0.3">
      <c r="A245" s="3"/>
    </row>
    <row r="246" spans="1:1" ht="18" x14ac:dyDescent="0.3">
      <c r="A246" s="3"/>
    </row>
    <row r="247" spans="1:1" ht="18" x14ac:dyDescent="0.3">
      <c r="A247" s="3"/>
    </row>
    <row r="248" spans="1:1" ht="18" x14ac:dyDescent="0.3">
      <c r="A248" s="3"/>
    </row>
    <row r="249" spans="1:1" ht="18" x14ac:dyDescent="0.3">
      <c r="A249" s="3"/>
    </row>
    <row r="250" spans="1:1" ht="18" x14ac:dyDescent="0.3">
      <c r="A250" s="3"/>
    </row>
    <row r="251" spans="1:1" ht="18" x14ac:dyDescent="0.3">
      <c r="A251" s="3"/>
    </row>
    <row r="252" spans="1:1" ht="18" x14ac:dyDescent="0.3">
      <c r="A252" s="3"/>
    </row>
    <row r="253" spans="1:1" ht="18" x14ac:dyDescent="0.3">
      <c r="A253" s="3"/>
    </row>
    <row r="254" spans="1:1" ht="18" x14ac:dyDescent="0.3">
      <c r="A254" s="3"/>
    </row>
    <row r="255" spans="1:1" ht="18" x14ac:dyDescent="0.3">
      <c r="A255" s="3"/>
    </row>
    <row r="256" spans="1:1" ht="18" x14ac:dyDescent="0.3">
      <c r="A256" s="3"/>
    </row>
    <row r="257" spans="1:1" ht="18" x14ac:dyDescent="0.3">
      <c r="A257" s="3"/>
    </row>
    <row r="258" spans="1:1" ht="18" x14ac:dyDescent="0.3">
      <c r="A258" s="3"/>
    </row>
    <row r="259" spans="1:1" ht="18" x14ac:dyDescent="0.3">
      <c r="A259" s="3"/>
    </row>
    <row r="260" spans="1:1" ht="18" x14ac:dyDescent="0.3">
      <c r="A260" s="3"/>
    </row>
    <row r="261" spans="1:1" ht="18" x14ac:dyDescent="0.3">
      <c r="A261" s="3"/>
    </row>
  </sheetData>
  <mergeCells count="43">
    <mergeCell ref="C95:D95"/>
    <mergeCell ref="A1:G1"/>
    <mergeCell ref="A2:A3"/>
    <mergeCell ref="B2:C2"/>
    <mergeCell ref="E2:G2"/>
    <mergeCell ref="A91:B91"/>
    <mergeCell ref="C91:D91"/>
    <mergeCell ref="C94:D94"/>
    <mergeCell ref="A94:B94"/>
    <mergeCell ref="A92:B92"/>
    <mergeCell ref="C92:D92"/>
    <mergeCell ref="A95:B95"/>
    <mergeCell ref="G15:G19"/>
    <mergeCell ref="G35:G39"/>
    <mergeCell ref="G10:G14"/>
    <mergeCell ref="G20:G24"/>
    <mergeCell ref="A98:B98"/>
    <mergeCell ref="C98:D98"/>
    <mergeCell ref="A107:B107"/>
    <mergeCell ref="C107:D107"/>
    <mergeCell ref="A101:B101"/>
    <mergeCell ref="C101:D101"/>
    <mergeCell ref="A103:B103"/>
    <mergeCell ref="C103:D103"/>
    <mergeCell ref="A104:B104"/>
    <mergeCell ref="C104:D104"/>
    <mergeCell ref="A106:B106"/>
    <mergeCell ref="A109:B109"/>
    <mergeCell ref="A110:B110"/>
    <mergeCell ref="C110:D110"/>
    <mergeCell ref="G85:G89"/>
    <mergeCell ref="G30:G34"/>
    <mergeCell ref="G40:G44"/>
    <mergeCell ref="G45:G49"/>
    <mergeCell ref="G60:G64"/>
    <mergeCell ref="G65:G69"/>
    <mergeCell ref="G75:G79"/>
    <mergeCell ref="G55:G59"/>
    <mergeCell ref="G70:G74"/>
    <mergeCell ref="A97:B97"/>
    <mergeCell ref="C97:D97"/>
    <mergeCell ref="A100:B100"/>
    <mergeCell ref="C100:D100"/>
  </mergeCells>
  <pageMargins left="0.51181102362204722" right="0.11811023622047245" top="0.35433070866141736" bottom="0.35433070866141736"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Показатели</vt:lpstr>
      <vt:lpstr>Прокси-показатели</vt:lpstr>
      <vt:lpstr>Ассигнования</vt:lpstr>
      <vt:lpstr>Ассигнования!Область_печати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2026-01-30T11:23:28Z</dcterms:modified>
</cp:coreProperties>
</file>